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gionalGeology\Gower\Regional Geology of Eastern Labrador\Data\Excel\GIS Layers\"/>
    </mc:Choice>
  </mc:AlternateContent>
  <bookViews>
    <workbookView xWindow="120" yWindow="90" windowWidth="23895" windowHeight="14535"/>
  </bookViews>
  <sheets>
    <sheet name="GeochronArK" sheetId="1" r:id="rId1"/>
  </sheets>
  <definedNames>
    <definedName name="GeochronArK">GeochronArK!$A$1:$O$100</definedName>
  </definedNames>
  <calcPr calcId="162913"/>
</workbook>
</file>

<file path=xl/calcChain.xml><?xml version="1.0" encoding="utf-8"?>
<calcChain xmlns="http://schemas.openxmlformats.org/spreadsheetml/2006/main">
  <c r="N96" i="1" l="1"/>
  <c r="N95" i="1"/>
  <c r="N94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22" i="1"/>
  <c r="N21" i="1"/>
  <c r="N20" i="1"/>
  <c r="N18" i="1"/>
  <c r="N16" i="1"/>
  <c r="N15" i="1"/>
  <c r="N14" i="1"/>
</calcChain>
</file>

<file path=xl/sharedStrings.xml><?xml version="1.0" encoding="utf-8"?>
<sst xmlns="http://schemas.openxmlformats.org/spreadsheetml/2006/main" count="862" uniqueCount="391">
  <si>
    <t>Station</t>
  </si>
  <si>
    <t>SampleNo</t>
  </si>
  <si>
    <t>UTMEast</t>
  </si>
  <si>
    <t>UTMNorth</t>
  </si>
  <si>
    <t>UTMZone</t>
  </si>
  <si>
    <t>Datum</t>
  </si>
  <si>
    <t>RockType</t>
  </si>
  <si>
    <t>Terrane</t>
  </si>
  <si>
    <t>Age</t>
  </si>
  <si>
    <t>AgeForPlot</t>
  </si>
  <si>
    <t>MinMeth</t>
  </si>
  <si>
    <t>Ref</t>
  </si>
  <si>
    <t>CatalogNo</t>
  </si>
  <si>
    <t>ImgPathHyp</t>
  </si>
  <si>
    <t>Comments</t>
  </si>
  <si>
    <t>EC75-115</t>
  </si>
  <si>
    <t>EC75-115A</t>
  </si>
  <si>
    <t>NAD27</t>
  </si>
  <si>
    <t>MMIS gabbroic anorthosite</t>
  </si>
  <si>
    <t>Mealy Mountains</t>
  </si>
  <si>
    <t>1533 ± 45</t>
  </si>
  <si>
    <t>Hbl; K-Ar</t>
  </si>
  <si>
    <t>Emslie et al. (1984)</t>
  </si>
  <si>
    <t>EC regular field station</t>
  </si>
  <si>
    <t>CG80-048</t>
  </si>
  <si>
    <t>GSC87-2</t>
  </si>
  <si>
    <t>Nats Discovery gabbro</t>
  </si>
  <si>
    <t>Groswater Bay - mafic</t>
  </si>
  <si>
    <t>988 ± 14</t>
  </si>
  <si>
    <t>Hunt and Roddick (1987)</t>
  </si>
  <si>
    <t>From sample EC82-012 at a site coinciding with CG80-048 and JKP-17</t>
  </si>
  <si>
    <t>CG79-664</t>
  </si>
  <si>
    <t>GSC87-3</t>
  </si>
  <si>
    <t>Garnet-clinopyroxene amphibolite</t>
  </si>
  <si>
    <t>1074 ± 15</t>
  </si>
  <si>
    <t>From sample EC82-033 at a site coinciding with CG79-664 and JKP-44</t>
  </si>
  <si>
    <t>CG79-648</t>
  </si>
  <si>
    <t>GSC87-4</t>
  </si>
  <si>
    <t>Pyroxenite</t>
  </si>
  <si>
    <t>1270 ± 17</t>
  </si>
  <si>
    <t>From sample EC82-039A at a site coinciding with CG79-648 and JKP-50</t>
  </si>
  <si>
    <t>CG80-035</t>
  </si>
  <si>
    <t>GSC87-5</t>
  </si>
  <si>
    <t>Michael (meta)gabbro</t>
  </si>
  <si>
    <t>1072 ± 15</t>
  </si>
  <si>
    <t>From sample EC82-010 at a site coinciding with CG80-035 and JKP-14</t>
  </si>
  <si>
    <t>CG86-698</t>
  </si>
  <si>
    <t>GSC91-170</t>
  </si>
  <si>
    <t>R. Bujeault (headwaters) qtz syenite (964 Ma)</t>
  </si>
  <si>
    <t>Pinware</t>
  </si>
  <si>
    <t>926 ± 16</t>
  </si>
  <si>
    <t>Gower et al. (1991)</t>
  </si>
  <si>
    <t>CG84-195</t>
  </si>
  <si>
    <t>GSC91-169</t>
  </si>
  <si>
    <t>U. St. Lewis R.(east) monz. (966 Ma)</t>
  </si>
  <si>
    <t>946 ± 13</t>
  </si>
  <si>
    <t>A-78-5</t>
  </si>
  <si>
    <t>Pegmatitic segregation in felsic volcanic rocks</t>
  </si>
  <si>
    <t>Cape Harrison domain, Makkovik Prov.</t>
  </si>
  <si>
    <t>1630 ±10</t>
  </si>
  <si>
    <t>Musc; Ar-Ar, plat</t>
  </si>
  <si>
    <t>Archibald and Farrar (1979)</t>
  </si>
  <si>
    <t>Exact location slightly imprecise</t>
  </si>
  <si>
    <t>TA465</t>
  </si>
  <si>
    <t>GSC73-187</t>
  </si>
  <si>
    <t>Ironbound Is. musc. biotite granite</t>
  </si>
  <si>
    <t>1591 ± 39</t>
  </si>
  <si>
    <t>Musc; K-Ar</t>
  </si>
  <si>
    <t>Wanless et al. (1974)</t>
  </si>
  <si>
    <t>Location sightly adjusted from lat -long co-ordinates reported, to relocate it from water onto shoreline</t>
  </si>
  <si>
    <t>L6A</t>
  </si>
  <si>
    <t>Granite gneiss (WBI granulite complex)</t>
  </si>
  <si>
    <t>928 ± 11</t>
  </si>
  <si>
    <t>Grasty et al. (1969)</t>
  </si>
  <si>
    <t>Exact co-ordinates from lat long are 484878,6035258</t>
  </si>
  <si>
    <t>R61-104</t>
  </si>
  <si>
    <t>GSC63-161</t>
  </si>
  <si>
    <t>Basalt (Lighthouse Cove)</t>
  </si>
  <si>
    <t>382 ± 28</t>
  </si>
  <si>
    <t>WR; K-Ar</t>
  </si>
  <si>
    <t>Wanless et al. (1965)</t>
  </si>
  <si>
    <t>Wanless et al. (1965) give sample number as EA-397-61. This is Eade's sample number for (assistant) Reynolds locality</t>
  </si>
  <si>
    <t>A-78-3</t>
  </si>
  <si>
    <t>Sheared granodiorite</t>
  </si>
  <si>
    <t>Aillik domain, Makkovik Prov.</t>
  </si>
  <si>
    <t>1004 ± 5</t>
  </si>
  <si>
    <t>Biot; Ar-Ar, tot.gas</t>
  </si>
  <si>
    <t>V-774</t>
  </si>
  <si>
    <t>Dioritic gneiss</t>
  </si>
  <si>
    <t>1595 ± 2</t>
  </si>
  <si>
    <t>Biot; Ar-Ar, plat</t>
  </si>
  <si>
    <t>Owen et al. (1988)</t>
  </si>
  <si>
    <t>V-776</t>
  </si>
  <si>
    <t>Monzodiorite</t>
  </si>
  <si>
    <t>2697 ± 4</t>
  </si>
  <si>
    <t>EC75-050</t>
  </si>
  <si>
    <t>Site 2</t>
  </si>
  <si>
    <t>Mafic dyke (Mealy)</t>
  </si>
  <si>
    <t>ca. 980</t>
  </si>
  <si>
    <t>Reynolds (1989)</t>
  </si>
  <si>
    <t>No repeat analysis for this sample</t>
  </si>
  <si>
    <t>1589 ± 2</t>
  </si>
  <si>
    <t>Total-gas isochron age is 1602 ± 11 Ma</t>
  </si>
  <si>
    <t>V-766</t>
  </si>
  <si>
    <t>K-feldspar megacrystic granodiorite</t>
  </si>
  <si>
    <t>1507 ± 2</t>
  </si>
  <si>
    <t>Total-gas isochron age is 1506 ± 17 Ma</t>
  </si>
  <si>
    <t>2607 ± 3</t>
  </si>
  <si>
    <t>Total-gas isochron age is 2751 ± 17 Ma</t>
  </si>
  <si>
    <t>EC75-248</t>
  </si>
  <si>
    <t>Site 16</t>
  </si>
  <si>
    <t>1043*</t>
  </si>
  <si>
    <t>*Average of two analyses on same sample separately yielding dates of 1055 Ma and 1031 Ma (16 and 16R)</t>
  </si>
  <si>
    <t>EC75-236</t>
  </si>
  <si>
    <t>Site 18</t>
  </si>
  <si>
    <t>1045*</t>
  </si>
  <si>
    <t>*Average of two analyses on same sample separately yielding dates of 1031 Ma and 1058 Ma (18 and 18R)</t>
  </si>
  <si>
    <t>EC75-169</t>
  </si>
  <si>
    <t>Site 8</t>
  </si>
  <si>
    <t>1011*</t>
  </si>
  <si>
    <t>*Average of two analyses on same sample separately yielding dates of 1007 Ma and 1015 Ma (8 and 8R)</t>
  </si>
  <si>
    <t>FB-13-59</t>
  </si>
  <si>
    <t>GSC60-146</t>
  </si>
  <si>
    <t>Paragneiss</t>
  </si>
  <si>
    <t>Lake Melville</t>
  </si>
  <si>
    <t>1105 ± 62</t>
  </si>
  <si>
    <t>Biot; K-Ar</t>
  </si>
  <si>
    <t>Lowdon (1961)</t>
  </si>
  <si>
    <t>Co-ordinates used as reported</t>
  </si>
  <si>
    <t>WRS-3-65-CHR</t>
  </si>
  <si>
    <t>GSC67-134</t>
  </si>
  <si>
    <t>Mafic dyke (diorite)</t>
  </si>
  <si>
    <t>1615 ± 55</t>
  </si>
  <si>
    <t>Wanless et al. (1970)</t>
  </si>
  <si>
    <t>FA-2-66</t>
  </si>
  <si>
    <t>GSC67-141</t>
  </si>
  <si>
    <t>Diabase (Long Range dyke)</t>
  </si>
  <si>
    <t>553 ± 22</t>
  </si>
  <si>
    <t>Published co-ordinates incorrect. Loveridge (pers comm to C. Gower, 1985) gave revised co-ordinates as 53 deg 46'N, 56 deg 38'W; noted by Kamo and Gower (1994)</t>
  </si>
  <si>
    <t>SG68-256</t>
  </si>
  <si>
    <t>GSC70-135</t>
  </si>
  <si>
    <t>Paragneiss (gd/dr orthogneiss - CFG)</t>
  </si>
  <si>
    <t>Groswater Bay</t>
  </si>
  <si>
    <t>1160 ± 40</t>
  </si>
  <si>
    <t>Wanless et al. (1972)</t>
  </si>
  <si>
    <t>SG68-129</t>
  </si>
  <si>
    <t>GSC70-136</t>
  </si>
  <si>
    <t>Granite (Benedict Mtns. I.S.)</t>
  </si>
  <si>
    <t>1585 ± 50</t>
  </si>
  <si>
    <t>SG68-058</t>
  </si>
  <si>
    <t>GSC70-137</t>
  </si>
  <si>
    <t>Gneiss, hornblende, biotite</t>
  </si>
  <si>
    <t>1175 ± 40</t>
  </si>
  <si>
    <t>SG68-094</t>
  </si>
  <si>
    <t>GSC70-138</t>
  </si>
  <si>
    <t>Benedict Mtns. I.S.</t>
  </si>
  <si>
    <t>1432 ± 50</t>
  </si>
  <si>
    <t>GSC73-188</t>
  </si>
  <si>
    <t>1596 ± 40</t>
  </si>
  <si>
    <t>EC75-232</t>
  </si>
  <si>
    <t>EC75-035</t>
  </si>
  <si>
    <t>964 ± 21</t>
  </si>
  <si>
    <t>This is paleomag site 35, not EC regular field station 35. Corresponds with Emslie regular field station EC75-232.</t>
  </si>
  <si>
    <t>EC75-149</t>
  </si>
  <si>
    <t>955 ± 27</t>
  </si>
  <si>
    <t>EC regular field station. Corresponds to Emslie paleomagnetic site EC75-05 of Park and Emslie (1983)</t>
  </si>
  <si>
    <t>L31D</t>
  </si>
  <si>
    <t>Granite, microcline</t>
  </si>
  <si>
    <t>944 ± 12</t>
  </si>
  <si>
    <t>Exact co-ordinates from lat long are 578995,5931586</t>
  </si>
  <si>
    <t>GSC87-1</t>
  </si>
  <si>
    <t>984 ± 14</t>
  </si>
  <si>
    <t>CG86-700</t>
  </si>
  <si>
    <t>GSC91-172</t>
  </si>
  <si>
    <t>U. St. Lewis R.(west) gr. (956 Ma)</t>
  </si>
  <si>
    <t>911 ± 10</t>
  </si>
  <si>
    <t>GSC91-171</t>
  </si>
  <si>
    <t>953 ± 11</t>
  </si>
  <si>
    <t>CG86-697</t>
  </si>
  <si>
    <t>GSC91-167</t>
  </si>
  <si>
    <t>927 ± 18</t>
  </si>
  <si>
    <t>GSC91-168</t>
  </si>
  <si>
    <t>914 ± 13</t>
  </si>
  <si>
    <t>SG68-080</t>
  </si>
  <si>
    <t>KAr-1726</t>
  </si>
  <si>
    <t>Gneiss, granitic</t>
  </si>
  <si>
    <t>1272 ± 45</t>
  </si>
  <si>
    <t>Wanless (1970)</t>
  </si>
  <si>
    <t>On GSC Map 1256A</t>
  </si>
  <si>
    <t>VAN84-021</t>
  </si>
  <si>
    <t>VAN84-21A</t>
  </si>
  <si>
    <t>Granodiorite gneiss (1631 ±1 Ma monazite)</t>
  </si>
  <si>
    <t>980 ± 3</t>
  </si>
  <si>
    <t>Hbl; Ar-Ar, plat</t>
  </si>
  <si>
    <t>van Nostrand (1988)</t>
  </si>
  <si>
    <t>VAN84-023</t>
  </si>
  <si>
    <t>VAN84-23B</t>
  </si>
  <si>
    <t>Amphib. dyke in gd.- qtz diorite</t>
  </si>
  <si>
    <t>1070 ± 50</t>
  </si>
  <si>
    <t>VAN84-017</t>
  </si>
  <si>
    <t>VAN84-17D</t>
  </si>
  <si>
    <t>Mafic dyke (&gt;1499 +8/-7 Ma)</t>
  </si>
  <si>
    <t>1260 ± 5</t>
  </si>
  <si>
    <t>ca. 1215</t>
  </si>
  <si>
    <t>Obtained from repeat analysis (16R)</t>
  </si>
  <si>
    <t>ca. 1230</t>
  </si>
  <si>
    <t>Obtained from repeat analysis (18R)</t>
  </si>
  <si>
    <t>VAN84-022</t>
  </si>
  <si>
    <t>VAN84-22B</t>
  </si>
  <si>
    <t>Amphib. in granodiorite gneiss</t>
  </si>
  <si>
    <t>1023 ± 1</t>
  </si>
  <si>
    <t>VAN84-032</t>
  </si>
  <si>
    <t>VAN84-32A</t>
  </si>
  <si>
    <t>Qtz diorite gneiss</t>
  </si>
  <si>
    <t>Hawke River</t>
  </si>
  <si>
    <t>1246 ± 1</t>
  </si>
  <si>
    <t>982 ± 3</t>
  </si>
  <si>
    <t>Hbl; Ar-Ar, tot.gas</t>
  </si>
  <si>
    <t>1647 ± 2</t>
  </si>
  <si>
    <t>Total-gas isochron age is 1639 ± 15 Ma</t>
  </si>
  <si>
    <t>1661 ± 2</t>
  </si>
  <si>
    <t>Total-gas isochron age is 1645 ± 14 Ma</t>
  </si>
  <si>
    <t>1901 ± 2</t>
  </si>
  <si>
    <t>Total-gas isochron age is 1822 ± 13 Ma</t>
  </si>
  <si>
    <t>1241 ± 3</t>
  </si>
  <si>
    <t>1020 ± 5</t>
  </si>
  <si>
    <t>1116 ± 50</t>
  </si>
  <si>
    <t>1337 ± 6</t>
  </si>
  <si>
    <t>VAN84-018</t>
  </si>
  <si>
    <t>VAN84-18A</t>
  </si>
  <si>
    <t>1853 ± 12</t>
  </si>
  <si>
    <t>VAN84-014</t>
  </si>
  <si>
    <t>VAN84-14B</t>
  </si>
  <si>
    <t>Amphibolite dyke in qtz. diorite gn.</t>
  </si>
  <si>
    <t>1382 ± 8</t>
  </si>
  <si>
    <t>CG83-551</t>
  </si>
  <si>
    <t>CG83-551A</t>
  </si>
  <si>
    <t>Upper North River syenite (1296z, 1038t)</t>
  </si>
  <si>
    <t>1018 ± 3</t>
  </si>
  <si>
    <t>Dallmeyer (unpub.)</t>
  </si>
  <si>
    <t>CG84-172</t>
  </si>
  <si>
    <t>CG84-172A</t>
  </si>
  <si>
    <t>Quartz diorite</t>
  </si>
  <si>
    <t>1364 ± 3</t>
  </si>
  <si>
    <t>CG84-172G</t>
  </si>
  <si>
    <t>Mafic enclave</t>
  </si>
  <si>
    <t>1288 ± 6</t>
  </si>
  <si>
    <t>CG84-436</t>
  </si>
  <si>
    <t>CG84-436C</t>
  </si>
  <si>
    <t>Mafic dyke (1671&gt;dyke&gt;1660 Ma)</t>
  </si>
  <si>
    <t>1161 ± 3</t>
  </si>
  <si>
    <t>CG84-468</t>
  </si>
  <si>
    <t>CG84-468A</t>
  </si>
  <si>
    <t>Nebulitic granodiorite</t>
  </si>
  <si>
    <t>1021 ± 4</t>
  </si>
  <si>
    <t>CG84-468B</t>
  </si>
  <si>
    <t>Granodiorite gneiss</t>
  </si>
  <si>
    <t>971 ± 3</t>
  </si>
  <si>
    <t>CG84-468E</t>
  </si>
  <si>
    <t>Gabbro</t>
  </si>
  <si>
    <t>1044 ± 2</t>
  </si>
  <si>
    <t>CG84-495</t>
  </si>
  <si>
    <t>CG84-495B</t>
  </si>
  <si>
    <t>Amphibolite (1677z, 1030t)</t>
  </si>
  <si>
    <t>1018 ± 2</t>
  </si>
  <si>
    <t>CG85-492</t>
  </si>
  <si>
    <t>CG85-492B</t>
  </si>
  <si>
    <t>Mafic dyke 1 (1668&gt;dyke&gt;1622 Ma)</t>
  </si>
  <si>
    <t>1584 ± 7</t>
  </si>
  <si>
    <t>CG85-492C</t>
  </si>
  <si>
    <t>Mafic dyke 2 (1668&gt;dyke&gt;1622 Ma)</t>
  </si>
  <si>
    <t>1518 ± 4</t>
  </si>
  <si>
    <t>ca. 1249*</t>
  </si>
  <si>
    <t>*Average of two analyses on same sample separately yielding dates of 1298 Ma and 1200 Ma (16 and 16R)</t>
  </si>
  <si>
    <t>ca. 1178*</t>
  </si>
  <si>
    <t>*Average of two analyses on same sample separately yielding dates of 1149 Ma and 1206 Ma (18 and 18R)</t>
  </si>
  <si>
    <t>ca. 1227*</t>
  </si>
  <si>
    <t>*Average of two analyses on same sample separately yielding dates of 1176 Ma and 1278 Ma (8 and 8R)</t>
  </si>
  <si>
    <t>J22-8</t>
  </si>
  <si>
    <t>GSC72-139</t>
  </si>
  <si>
    <t>Adlavik I.S. gabbro</t>
  </si>
  <si>
    <t>1550 ± 56</t>
  </si>
  <si>
    <t>Wanless et al. (1973)</t>
  </si>
  <si>
    <t>Location probably not accurate; If locality SGJ68-221, then 2 km W; if collected by F.S. Taylor, prob. N. of 55 deg lat.</t>
  </si>
  <si>
    <t>EC75-243</t>
  </si>
  <si>
    <t>EC75-243A</t>
  </si>
  <si>
    <t>Amphibolite gneiss</t>
  </si>
  <si>
    <t>951 ± 88</t>
  </si>
  <si>
    <t>EC75-169A</t>
  </si>
  <si>
    <t>Amphibolite gneiss inclusion in MMIS</t>
  </si>
  <si>
    <t>1400 ± 57</t>
  </si>
  <si>
    <t>FA-5-67</t>
  </si>
  <si>
    <t>GSC70-142</t>
  </si>
  <si>
    <t>Michael Gabbro</t>
  </si>
  <si>
    <t>1348 ± 120</t>
  </si>
  <si>
    <t>SG68-192</t>
  </si>
  <si>
    <t>GSC72-140</t>
  </si>
  <si>
    <t>2179 ± 68</t>
  </si>
  <si>
    <t>Also Fahrig paleomag site 6; mentioned in Stevenson's notes; Location of paleomag site confirmed in field, but published location incorrect</t>
  </si>
  <si>
    <t>FA-1-69</t>
  </si>
  <si>
    <t>GSC72-150</t>
  </si>
  <si>
    <t>1323 ± 52*</t>
  </si>
  <si>
    <t>Fahrig site FA-1-69. *Average of two analyses on same sample separately yielding 1323 ± 50 Ma and 1323 ± 52 Ma</t>
  </si>
  <si>
    <t>BK71-071.3</t>
  </si>
  <si>
    <t>GSC73-191</t>
  </si>
  <si>
    <t>Mafic dyke (Gilbert Bay)</t>
  </si>
  <si>
    <t>926 ± 32*</t>
  </si>
  <si>
    <t>*Average of two analyses on same sample separately yielding dates of 926 ± 32 and 937 ± 32 Ma. Sample BK71-71.2 (Wanless et al., 1974) is incorrect</t>
  </si>
  <si>
    <t>BK71-077.3</t>
  </si>
  <si>
    <t>GSC73-192</t>
  </si>
  <si>
    <t>Mafic dyke (York Point)</t>
  </si>
  <si>
    <t>569 ± 22</t>
  </si>
  <si>
    <t>BK71-082.1B</t>
  </si>
  <si>
    <t>GSC73-193</t>
  </si>
  <si>
    <t>419 ± 17</t>
  </si>
  <si>
    <t>BK71-082.1A</t>
  </si>
  <si>
    <t>GSC73-194</t>
  </si>
  <si>
    <t>429 ± 17</t>
  </si>
  <si>
    <t>P7-098</t>
  </si>
  <si>
    <t>1088 ± 48</t>
  </si>
  <si>
    <t>Gittins (1972)</t>
  </si>
  <si>
    <t>P7-099</t>
  </si>
  <si>
    <t>1133 ± 50</t>
  </si>
  <si>
    <t>FA-744804</t>
  </si>
  <si>
    <t>1222 ± 101</t>
  </si>
  <si>
    <t>Fahrig and Loveridge (1981)</t>
  </si>
  <si>
    <t>L56</t>
  </si>
  <si>
    <t>Mafic dyke (olivine gabbro)</t>
  </si>
  <si>
    <t>985 ± 13</t>
  </si>
  <si>
    <t>Exact co-ordinates from lat long are 445800,6065223</t>
  </si>
  <si>
    <t>L55A</t>
  </si>
  <si>
    <t>Mafic dyke (lamprophyre)</t>
  </si>
  <si>
    <t>1481 ± 18</t>
  </si>
  <si>
    <t>Exact co-ordinates from lat long are 477996,6064951</t>
  </si>
  <si>
    <t>L66B</t>
  </si>
  <si>
    <t>Mafic dyke (picrite)</t>
  </si>
  <si>
    <t>1243 ± 19</t>
  </si>
  <si>
    <t>Exact co-ordinates from lat long are 482242,6052414</t>
  </si>
  <si>
    <t>L17D</t>
  </si>
  <si>
    <t>982 ± 18</t>
  </si>
  <si>
    <t>Exact co-ordinates from lat long are 490301,6046370</t>
  </si>
  <si>
    <t>L68</t>
  </si>
  <si>
    <t>Mafic dyke (porphyritic diabase)</t>
  </si>
  <si>
    <t>1605 ± 20</t>
  </si>
  <si>
    <t>Exact co-ordinates from lat long are 490835,6044978</t>
  </si>
  <si>
    <t>L1A</t>
  </si>
  <si>
    <t>Mafic dyke (olivine gabbro) (Michael)</t>
  </si>
  <si>
    <t>2076  ± 42</t>
  </si>
  <si>
    <t>Exact co-ordinates from lat long are 484869,6032476</t>
  </si>
  <si>
    <t>L48A</t>
  </si>
  <si>
    <t>1138 ± 10</t>
  </si>
  <si>
    <t>Exact co-ordinates from lat long are 485819,5991204</t>
  </si>
  <si>
    <t>L43C</t>
  </si>
  <si>
    <t>514 ± 8</t>
  </si>
  <si>
    <t>Exact co-ordinates from lat long are 501642,5972179</t>
  </si>
  <si>
    <t>L34A</t>
  </si>
  <si>
    <t>969 ± 19</t>
  </si>
  <si>
    <t>Exact co-ordinates from lat long are 562234,5945700</t>
  </si>
  <si>
    <t>L32A</t>
  </si>
  <si>
    <t>667 ± 19</t>
  </si>
  <si>
    <t>Exact co-ordinates from lat long are 581186,5932546</t>
  </si>
  <si>
    <t>L23A</t>
  </si>
  <si>
    <t>Mafic dyke (metadiabase)</t>
  </si>
  <si>
    <t>816 ± 19</t>
  </si>
  <si>
    <t>Exact co-ordinates from lat long are 591351,5921103</t>
  </si>
  <si>
    <t>CG81-175</t>
  </si>
  <si>
    <t>PR84-021</t>
  </si>
  <si>
    <t>Mafic dyke (Sandwich Bay)</t>
  </si>
  <si>
    <t>327 ± 13</t>
  </si>
  <si>
    <t>Murthy et al. (1989)</t>
  </si>
  <si>
    <t>JS86-339</t>
  </si>
  <si>
    <t>JS86-339C</t>
  </si>
  <si>
    <t>717 ± 15</t>
  </si>
  <si>
    <t>Krueger Enterprises Inc.</t>
  </si>
  <si>
    <t>SN86-395</t>
  </si>
  <si>
    <t>702 ± 16</t>
  </si>
  <si>
    <t>SG68-110</t>
  </si>
  <si>
    <t>KAr-1709</t>
  </si>
  <si>
    <t>Paragneiss, quartzitic, hornblende (orthogneiss - CFG)</t>
  </si>
  <si>
    <t>Groswater Bay - monzonite</t>
  </si>
  <si>
    <t>2091 ± 60</t>
  </si>
  <si>
    <t>GSC (unpublished)</t>
  </si>
  <si>
    <t>KAr-1708</t>
  </si>
  <si>
    <t>ca. 4776*</t>
  </si>
  <si>
    <t>*Average of two analyses on same sample separately yielding dates of 4754 ± 85 Ma and 4798 ± 85 Ma</t>
  </si>
  <si>
    <t>SGJ68-105</t>
  </si>
  <si>
    <t>KAr-1732</t>
  </si>
  <si>
    <t>Gneiss, biotite, feldspar porphyroblasts</t>
  </si>
  <si>
    <t>1080 ± 42</t>
  </si>
  <si>
    <t>1895 ± 60</t>
  </si>
  <si>
    <t>..\..\Imagery\ScannedGeochron\ArK\Arch1979Fig1.jpg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</si>
</sst>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66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Imagery\ScannedGeochron\ArK\Arch1979Fig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tabSelected="1" workbookViewId="0"/>
  </sheetViews>
  <sheetFormatPr defaultRowHeight="15" x14ac:dyDescent="0.25"/>
  <cols>
    <col min="1" max="1" width="13.85546875" bestFit="1" customWidth="1"/>
    <col min="2" max="2" width="11" bestFit="1" customWidth="1"/>
    <col min="3" max="3" width="8.85546875" bestFit="1" customWidth="1"/>
    <col min="4" max="4" width="10.42578125" bestFit="1" customWidth="1"/>
    <col min="5" max="5" width="9.7109375" bestFit="1" customWidth="1"/>
    <col min="6" max="6" width="7" bestFit="1" customWidth="1"/>
    <col min="7" max="7" width="49.7109375" bestFit="1" customWidth="1"/>
    <col min="8" max="8" width="35.7109375" bestFit="1" customWidth="1"/>
    <col min="9" max="9" width="9.85546875" bestFit="1" customWidth="1"/>
    <col min="10" max="10" width="10.85546875" bestFit="1" customWidth="1"/>
    <col min="11" max="11" width="17.5703125" bestFit="1" customWidth="1"/>
    <col min="12" max="12" width="25.7109375" bestFit="1" customWidth="1"/>
    <col min="13" max="13" width="10.140625" bestFit="1" customWidth="1"/>
    <col min="14" max="14" width="49.28515625" style="3" bestFit="1" customWidth="1"/>
    <col min="15" max="15" width="65.7109375" customWidth="1"/>
    <col min="16" max="16" width="58.28515625" customWidth="1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1" t="s">
        <v>14</v>
      </c>
    </row>
    <row r="2" spans="1:15" x14ac:dyDescent="0.25">
      <c r="A2" t="s">
        <v>15</v>
      </c>
      <c r="B2" t="s">
        <v>16</v>
      </c>
      <c r="C2">
        <v>354646</v>
      </c>
      <c r="D2">
        <v>5936242</v>
      </c>
      <c r="E2">
        <v>21</v>
      </c>
      <c r="F2" t="s">
        <v>17</v>
      </c>
      <c r="G2" t="s">
        <v>18</v>
      </c>
      <c r="H2" t="s">
        <v>19</v>
      </c>
      <c r="I2" t="s">
        <v>20</v>
      </c>
      <c r="J2">
        <v>1533</v>
      </c>
      <c r="K2" t="s">
        <v>21</v>
      </c>
      <c r="L2" t="s">
        <v>22</v>
      </c>
      <c r="M2">
        <v>199</v>
      </c>
      <c r="O2" t="s">
        <v>23</v>
      </c>
    </row>
    <row r="3" spans="1:15" x14ac:dyDescent="0.25">
      <c r="A3" t="s">
        <v>24</v>
      </c>
      <c r="B3" t="s">
        <v>25</v>
      </c>
      <c r="C3">
        <v>429866</v>
      </c>
      <c r="D3">
        <v>6009550</v>
      </c>
      <c r="E3">
        <v>21</v>
      </c>
      <c r="F3" t="s">
        <v>17</v>
      </c>
      <c r="G3" t="s">
        <v>26</v>
      </c>
      <c r="H3" t="s">
        <v>27</v>
      </c>
      <c r="I3" t="s">
        <v>28</v>
      </c>
      <c r="J3">
        <v>988</v>
      </c>
      <c r="K3" t="s">
        <v>21</v>
      </c>
      <c r="L3" t="s">
        <v>29</v>
      </c>
      <c r="M3">
        <v>217</v>
      </c>
      <c r="O3" t="s">
        <v>30</v>
      </c>
    </row>
    <row r="4" spans="1:15" x14ac:dyDescent="0.25">
      <c r="A4" t="s">
        <v>31</v>
      </c>
      <c r="B4" t="s">
        <v>32</v>
      </c>
      <c r="C4">
        <v>409493</v>
      </c>
      <c r="D4">
        <v>6035131</v>
      </c>
      <c r="E4">
        <v>21</v>
      </c>
      <c r="F4" t="s">
        <v>17</v>
      </c>
      <c r="G4" t="s">
        <v>33</v>
      </c>
      <c r="H4" t="s">
        <v>27</v>
      </c>
      <c r="I4" t="s">
        <v>34</v>
      </c>
      <c r="J4">
        <v>1074</v>
      </c>
      <c r="K4" t="s">
        <v>21</v>
      </c>
      <c r="L4" t="s">
        <v>29</v>
      </c>
      <c r="M4">
        <v>218</v>
      </c>
      <c r="O4" t="s">
        <v>35</v>
      </c>
    </row>
    <row r="5" spans="1:15" x14ac:dyDescent="0.25">
      <c r="A5" t="s">
        <v>36</v>
      </c>
      <c r="B5" t="s">
        <v>37</v>
      </c>
      <c r="C5">
        <v>417029</v>
      </c>
      <c r="D5">
        <v>6021852</v>
      </c>
      <c r="E5">
        <v>21</v>
      </c>
      <c r="F5" t="s">
        <v>17</v>
      </c>
      <c r="G5" t="s">
        <v>38</v>
      </c>
      <c r="H5" t="s">
        <v>27</v>
      </c>
      <c r="I5" t="s">
        <v>39</v>
      </c>
      <c r="J5">
        <v>1270</v>
      </c>
      <c r="K5" t="s">
        <v>21</v>
      </c>
      <c r="L5" t="s">
        <v>29</v>
      </c>
      <c r="M5">
        <v>219</v>
      </c>
      <c r="O5" t="s">
        <v>40</v>
      </c>
    </row>
    <row r="6" spans="1:15" x14ac:dyDescent="0.25">
      <c r="A6" t="s">
        <v>41</v>
      </c>
      <c r="B6" t="s">
        <v>42</v>
      </c>
      <c r="C6">
        <v>405668</v>
      </c>
      <c r="D6">
        <v>6010497</v>
      </c>
      <c r="E6">
        <v>21</v>
      </c>
      <c r="F6" t="s">
        <v>17</v>
      </c>
      <c r="G6" t="s">
        <v>43</v>
      </c>
      <c r="H6" t="s">
        <v>27</v>
      </c>
      <c r="I6" t="s">
        <v>44</v>
      </c>
      <c r="J6">
        <v>1072</v>
      </c>
      <c r="K6" t="s">
        <v>21</v>
      </c>
      <c r="L6" t="s">
        <v>29</v>
      </c>
      <c r="M6">
        <v>220</v>
      </c>
      <c r="O6" t="s">
        <v>45</v>
      </c>
    </row>
    <row r="7" spans="1:15" x14ac:dyDescent="0.25">
      <c r="A7" t="s">
        <v>46</v>
      </c>
      <c r="B7" t="s">
        <v>47</v>
      </c>
      <c r="C7">
        <v>497175</v>
      </c>
      <c r="D7">
        <v>5772405</v>
      </c>
      <c r="E7">
        <v>21</v>
      </c>
      <c r="F7" t="s">
        <v>17</v>
      </c>
      <c r="G7" t="s">
        <v>48</v>
      </c>
      <c r="H7" t="s">
        <v>49</v>
      </c>
      <c r="I7" t="s">
        <v>50</v>
      </c>
      <c r="J7">
        <v>926</v>
      </c>
      <c r="K7" t="s">
        <v>21</v>
      </c>
      <c r="L7" t="s">
        <v>51</v>
      </c>
      <c r="M7">
        <v>263</v>
      </c>
    </row>
    <row r="8" spans="1:15" x14ac:dyDescent="0.25">
      <c r="A8" t="s">
        <v>52</v>
      </c>
      <c r="B8" t="s">
        <v>53</v>
      </c>
      <c r="C8">
        <v>497175</v>
      </c>
      <c r="D8">
        <v>5785375</v>
      </c>
      <c r="E8">
        <v>21</v>
      </c>
      <c r="F8" t="s">
        <v>17</v>
      </c>
      <c r="G8" t="s">
        <v>54</v>
      </c>
      <c r="H8" t="s">
        <v>49</v>
      </c>
      <c r="I8" t="s">
        <v>55</v>
      </c>
      <c r="J8">
        <v>946</v>
      </c>
      <c r="K8" t="s">
        <v>21</v>
      </c>
      <c r="L8" t="s">
        <v>51</v>
      </c>
      <c r="M8">
        <v>266</v>
      </c>
    </row>
    <row r="9" spans="1:15" x14ac:dyDescent="0.25">
      <c r="A9" t="s">
        <v>56</v>
      </c>
      <c r="B9" t="s">
        <v>56</v>
      </c>
      <c r="C9">
        <v>396900</v>
      </c>
      <c r="D9">
        <v>6072050</v>
      </c>
      <c r="E9">
        <v>21</v>
      </c>
      <c r="F9" t="s">
        <v>17</v>
      </c>
      <c r="G9" t="s">
        <v>57</v>
      </c>
      <c r="H9" t="s">
        <v>58</v>
      </c>
      <c r="I9" t="s">
        <v>59</v>
      </c>
      <c r="J9">
        <v>1630</v>
      </c>
      <c r="K9" t="s">
        <v>60</v>
      </c>
      <c r="L9" t="s">
        <v>61</v>
      </c>
      <c r="M9">
        <v>4000</v>
      </c>
      <c r="N9" s="4" t="s">
        <v>390</v>
      </c>
      <c r="O9" t="s">
        <v>62</v>
      </c>
    </row>
    <row r="10" spans="1:15" x14ac:dyDescent="0.25">
      <c r="A10" t="s">
        <v>63</v>
      </c>
      <c r="B10" t="s">
        <v>64</v>
      </c>
      <c r="C10">
        <v>384850</v>
      </c>
      <c r="D10">
        <v>6110800</v>
      </c>
      <c r="E10">
        <v>21</v>
      </c>
      <c r="F10" t="s">
        <v>17</v>
      </c>
      <c r="G10" t="s">
        <v>65</v>
      </c>
      <c r="H10" t="s">
        <v>58</v>
      </c>
      <c r="I10" t="s">
        <v>66</v>
      </c>
      <c r="J10">
        <v>1591</v>
      </c>
      <c r="K10" t="s">
        <v>67</v>
      </c>
      <c r="L10" t="s">
        <v>68</v>
      </c>
      <c r="M10">
        <v>147</v>
      </c>
      <c r="O10" t="s">
        <v>69</v>
      </c>
    </row>
    <row r="11" spans="1:15" x14ac:dyDescent="0.25">
      <c r="A11" t="s">
        <v>70</v>
      </c>
      <c r="B11" t="s">
        <v>70</v>
      </c>
      <c r="C11">
        <v>484878</v>
      </c>
      <c r="D11">
        <v>6035258</v>
      </c>
      <c r="E11">
        <v>21</v>
      </c>
      <c r="F11" t="s">
        <v>17</v>
      </c>
      <c r="G11" t="s">
        <v>71</v>
      </c>
      <c r="H11" t="s">
        <v>58</v>
      </c>
      <c r="I11" t="s">
        <v>72</v>
      </c>
      <c r="J11">
        <v>928</v>
      </c>
      <c r="K11" t="s">
        <v>67</v>
      </c>
      <c r="L11" t="s">
        <v>73</v>
      </c>
      <c r="M11">
        <v>208</v>
      </c>
      <c r="O11" t="s">
        <v>74</v>
      </c>
    </row>
    <row r="12" spans="1:15" x14ac:dyDescent="0.25">
      <c r="A12" t="s">
        <v>75</v>
      </c>
      <c r="B12" t="s">
        <v>76</v>
      </c>
      <c r="C12">
        <v>587911</v>
      </c>
      <c r="D12">
        <v>5771246</v>
      </c>
      <c r="E12">
        <v>21</v>
      </c>
      <c r="F12" t="s">
        <v>17</v>
      </c>
      <c r="G12" t="s">
        <v>77</v>
      </c>
      <c r="H12" t="s">
        <v>49</v>
      </c>
      <c r="I12" t="s">
        <v>78</v>
      </c>
      <c r="J12">
        <v>382</v>
      </c>
      <c r="K12" t="s">
        <v>79</v>
      </c>
      <c r="L12" t="s">
        <v>80</v>
      </c>
      <c r="M12">
        <v>31</v>
      </c>
      <c r="O12" t="s">
        <v>81</v>
      </c>
    </row>
    <row r="13" spans="1:15" x14ac:dyDescent="0.25">
      <c r="A13" t="s">
        <v>82</v>
      </c>
      <c r="B13" t="s">
        <v>82</v>
      </c>
      <c r="C13">
        <v>311524</v>
      </c>
      <c r="D13">
        <v>6043611</v>
      </c>
      <c r="E13">
        <v>21</v>
      </c>
      <c r="F13" t="s">
        <v>17</v>
      </c>
      <c r="G13" t="s">
        <v>83</v>
      </c>
      <c r="H13" t="s">
        <v>84</v>
      </c>
      <c r="I13" t="s">
        <v>85</v>
      </c>
      <c r="J13">
        <v>1004</v>
      </c>
      <c r="K13" t="s">
        <v>86</v>
      </c>
      <c r="L13" t="s">
        <v>61</v>
      </c>
      <c r="M13">
        <v>4001</v>
      </c>
      <c r="O13" t="s">
        <v>62</v>
      </c>
    </row>
    <row r="14" spans="1:15" x14ac:dyDescent="0.25">
      <c r="A14" t="s">
        <v>87</v>
      </c>
      <c r="B14" t="s">
        <v>87</v>
      </c>
      <c r="C14">
        <v>463541</v>
      </c>
      <c r="D14">
        <v>6056589</v>
      </c>
      <c r="E14">
        <v>21</v>
      </c>
      <c r="F14" t="s">
        <v>17</v>
      </c>
      <c r="G14" t="s">
        <v>88</v>
      </c>
      <c r="H14" t="s">
        <v>58</v>
      </c>
      <c r="I14" t="s">
        <v>89</v>
      </c>
      <c r="J14">
        <v>1595</v>
      </c>
      <c r="K14" t="s">
        <v>90</v>
      </c>
      <c r="L14" t="s">
        <v>91</v>
      </c>
      <c r="M14">
        <v>4086</v>
      </c>
      <c r="N14" s="3" t="str">
        <f>HYPERLINK("..\..\Imagery\ScannedGeochron\ArK\Owen1988Fig2.jpg")</f>
        <v>..\..\Imagery\ScannedGeochron\ArK\Owen1988Fig2.jpg</v>
      </c>
    </row>
    <row r="15" spans="1:15" x14ac:dyDescent="0.25">
      <c r="A15" t="s">
        <v>92</v>
      </c>
      <c r="B15" t="s">
        <v>92</v>
      </c>
      <c r="C15">
        <v>484755</v>
      </c>
      <c r="D15">
        <v>6037287</v>
      </c>
      <c r="E15">
        <v>21</v>
      </c>
      <c r="F15" t="s">
        <v>17</v>
      </c>
      <c r="G15" t="s">
        <v>93</v>
      </c>
      <c r="H15" t="s">
        <v>58</v>
      </c>
      <c r="I15" t="s">
        <v>94</v>
      </c>
      <c r="J15">
        <v>2697</v>
      </c>
      <c r="K15" t="s">
        <v>90</v>
      </c>
      <c r="L15" t="s">
        <v>91</v>
      </c>
      <c r="M15">
        <v>4087</v>
      </c>
      <c r="N15" s="3" t="str">
        <f>HYPERLINK("..\..\Imagery\ScannedGeochron\ArK\Owen1988Fig2.jpg")</f>
        <v>..\..\Imagery\ScannedGeochron\ArK\Owen1988Fig2.jpg</v>
      </c>
    </row>
    <row r="16" spans="1:15" x14ac:dyDescent="0.25">
      <c r="A16" t="s">
        <v>95</v>
      </c>
      <c r="B16" t="s">
        <v>96</v>
      </c>
      <c r="C16">
        <v>375083</v>
      </c>
      <c r="D16">
        <v>5953646</v>
      </c>
      <c r="E16">
        <v>21</v>
      </c>
      <c r="F16" t="s">
        <v>17</v>
      </c>
      <c r="G16" t="s">
        <v>97</v>
      </c>
      <c r="H16" t="s">
        <v>19</v>
      </c>
      <c r="I16" t="s">
        <v>98</v>
      </c>
      <c r="J16">
        <v>980</v>
      </c>
      <c r="K16" t="s">
        <v>90</v>
      </c>
      <c r="L16" t="s">
        <v>99</v>
      </c>
      <c r="M16">
        <v>4102</v>
      </c>
      <c r="N16" s="3" t="str">
        <f>HYPERLINK("..\..\Imagery\ScannedGeochron\ArK\Reyn1989Fig4.jpg")</f>
        <v>..\..\Imagery\ScannedGeochron\ArK\Reyn1989Fig4.jpg</v>
      </c>
      <c r="O16" t="s">
        <v>100</v>
      </c>
    </row>
    <row r="17" spans="1:15" x14ac:dyDescent="0.25">
      <c r="A17" t="s">
        <v>87</v>
      </c>
      <c r="B17" t="s">
        <v>87</v>
      </c>
      <c r="C17">
        <v>463541</v>
      </c>
      <c r="D17">
        <v>6056589</v>
      </c>
      <c r="E17">
        <v>21</v>
      </c>
      <c r="F17" t="s">
        <v>17</v>
      </c>
      <c r="G17" t="s">
        <v>88</v>
      </c>
      <c r="H17" t="s">
        <v>58</v>
      </c>
      <c r="I17" t="s">
        <v>101</v>
      </c>
      <c r="J17">
        <v>1589</v>
      </c>
      <c r="K17" t="s">
        <v>86</v>
      </c>
      <c r="L17" t="s">
        <v>91</v>
      </c>
      <c r="M17">
        <v>4080</v>
      </c>
      <c r="O17" t="s">
        <v>102</v>
      </c>
    </row>
    <row r="18" spans="1:15" x14ac:dyDescent="0.25">
      <c r="A18" t="s">
        <v>103</v>
      </c>
      <c r="B18" t="s">
        <v>103</v>
      </c>
      <c r="C18">
        <v>483070</v>
      </c>
      <c r="D18">
        <v>6050281</v>
      </c>
      <c r="E18">
        <v>21</v>
      </c>
      <c r="F18" t="s">
        <v>17</v>
      </c>
      <c r="G18" t="s">
        <v>104</v>
      </c>
      <c r="H18" t="s">
        <v>58</v>
      </c>
      <c r="I18" t="s">
        <v>105</v>
      </c>
      <c r="J18">
        <v>1507</v>
      </c>
      <c r="K18" t="s">
        <v>86</v>
      </c>
      <c r="L18" t="s">
        <v>91</v>
      </c>
      <c r="M18">
        <v>4082</v>
      </c>
      <c r="N18" s="3" t="str">
        <f>HYPERLINK("..\..\Imagery\ScannedGeochron\ArK\Owen1988Fig2.jpg")</f>
        <v>..\..\Imagery\ScannedGeochron\ArK\Owen1988Fig2.jpg</v>
      </c>
      <c r="O18" t="s">
        <v>106</v>
      </c>
    </row>
    <row r="19" spans="1:15" x14ac:dyDescent="0.25">
      <c r="A19" t="s">
        <v>92</v>
      </c>
      <c r="B19" t="s">
        <v>92</v>
      </c>
      <c r="C19">
        <v>484755</v>
      </c>
      <c r="D19">
        <v>6037287</v>
      </c>
      <c r="E19">
        <v>21</v>
      </c>
      <c r="F19" t="s">
        <v>17</v>
      </c>
      <c r="G19" t="s">
        <v>93</v>
      </c>
      <c r="H19" t="s">
        <v>58</v>
      </c>
      <c r="I19" t="s">
        <v>107</v>
      </c>
      <c r="J19">
        <v>2607</v>
      </c>
      <c r="K19" t="s">
        <v>86</v>
      </c>
      <c r="L19" t="s">
        <v>91</v>
      </c>
      <c r="M19">
        <v>4085</v>
      </c>
      <c r="O19" t="s">
        <v>108</v>
      </c>
    </row>
    <row r="20" spans="1:15" x14ac:dyDescent="0.25">
      <c r="A20" t="s">
        <v>109</v>
      </c>
      <c r="B20" t="s">
        <v>110</v>
      </c>
      <c r="C20">
        <v>366963</v>
      </c>
      <c r="D20">
        <v>5957486</v>
      </c>
      <c r="E20">
        <v>21</v>
      </c>
      <c r="F20" t="s">
        <v>17</v>
      </c>
      <c r="G20" t="s">
        <v>97</v>
      </c>
      <c r="H20" t="s">
        <v>19</v>
      </c>
      <c r="I20" t="s">
        <v>111</v>
      </c>
      <c r="J20">
        <v>1043</v>
      </c>
      <c r="K20" t="s">
        <v>86</v>
      </c>
      <c r="L20" t="s">
        <v>99</v>
      </c>
      <c r="N20" s="3" t="str">
        <f>HYPERLINK("..\..\Imagery\ScannedGeochron\ArK\Reyn1989Fig4.jpg")</f>
        <v>..\..\Imagery\ScannedGeochron\ArK\Reyn1989Fig4.jpg</v>
      </c>
      <c r="O20" t="s">
        <v>112</v>
      </c>
    </row>
    <row r="21" spans="1:15" x14ac:dyDescent="0.25">
      <c r="A21" t="s">
        <v>113</v>
      </c>
      <c r="B21" t="s">
        <v>114</v>
      </c>
      <c r="C21">
        <v>366554</v>
      </c>
      <c r="D21">
        <v>5955723</v>
      </c>
      <c r="E21">
        <v>21</v>
      </c>
      <c r="F21" t="s">
        <v>17</v>
      </c>
      <c r="G21" t="s">
        <v>97</v>
      </c>
      <c r="H21" t="s">
        <v>19</v>
      </c>
      <c r="I21" t="s">
        <v>115</v>
      </c>
      <c r="J21">
        <v>1045</v>
      </c>
      <c r="K21" t="s">
        <v>86</v>
      </c>
      <c r="L21" t="s">
        <v>99</v>
      </c>
      <c r="N21" s="3" t="str">
        <f>HYPERLINK("..\..\Imagery\ScannedGeochron\ArK\Reyn1989Fig4.jpg")</f>
        <v>..\..\Imagery\ScannedGeochron\ArK\Reyn1989Fig4.jpg</v>
      </c>
      <c r="O21" t="s">
        <v>116</v>
      </c>
    </row>
    <row r="22" spans="1:15" x14ac:dyDescent="0.25">
      <c r="A22" t="s">
        <v>117</v>
      </c>
      <c r="B22" t="s">
        <v>118</v>
      </c>
      <c r="C22">
        <v>396608</v>
      </c>
      <c r="D22">
        <v>5952131</v>
      </c>
      <c r="E22">
        <v>21</v>
      </c>
      <c r="F22" t="s">
        <v>17</v>
      </c>
      <c r="G22" t="s">
        <v>97</v>
      </c>
      <c r="H22" t="s">
        <v>19</v>
      </c>
      <c r="I22" t="s">
        <v>119</v>
      </c>
      <c r="J22">
        <v>1011</v>
      </c>
      <c r="K22" t="s">
        <v>86</v>
      </c>
      <c r="L22" t="s">
        <v>99</v>
      </c>
      <c r="N22" s="3" t="str">
        <f>HYPERLINK("..\..\Imagery\ScannedGeochron\ArK\Reyn1989Fig4.jpg")</f>
        <v>..\..\Imagery\ScannedGeochron\ArK\Reyn1989Fig4.jpg</v>
      </c>
      <c r="O22" t="s">
        <v>120</v>
      </c>
    </row>
    <row r="23" spans="1:15" x14ac:dyDescent="0.25">
      <c r="A23" t="s">
        <v>121</v>
      </c>
      <c r="B23" t="s">
        <v>122</v>
      </c>
      <c r="C23">
        <v>454478</v>
      </c>
      <c r="D23">
        <v>5907502</v>
      </c>
      <c r="E23">
        <v>21</v>
      </c>
      <c r="F23" t="s">
        <v>17</v>
      </c>
      <c r="G23" t="s">
        <v>123</v>
      </c>
      <c r="H23" t="s">
        <v>124</v>
      </c>
      <c r="I23" t="s">
        <v>125</v>
      </c>
      <c r="J23">
        <v>1105</v>
      </c>
      <c r="K23" t="s">
        <v>126</v>
      </c>
      <c r="L23" t="s">
        <v>127</v>
      </c>
      <c r="M23">
        <v>10</v>
      </c>
      <c r="O23" t="s">
        <v>128</v>
      </c>
    </row>
    <row r="24" spans="1:15" x14ac:dyDescent="0.25">
      <c r="A24" t="s">
        <v>129</v>
      </c>
      <c r="B24" t="s">
        <v>130</v>
      </c>
      <c r="C24">
        <v>384657</v>
      </c>
      <c r="D24">
        <v>6099424</v>
      </c>
      <c r="E24">
        <v>21</v>
      </c>
      <c r="F24" t="s">
        <v>17</v>
      </c>
      <c r="G24" t="s">
        <v>131</v>
      </c>
      <c r="H24" t="s">
        <v>58</v>
      </c>
      <c r="I24" t="s">
        <v>132</v>
      </c>
      <c r="J24">
        <v>1615</v>
      </c>
      <c r="K24" t="s">
        <v>126</v>
      </c>
      <c r="L24" t="s">
        <v>133</v>
      </c>
      <c r="M24">
        <v>74</v>
      </c>
    </row>
    <row r="25" spans="1:15" x14ac:dyDescent="0.25">
      <c r="A25" t="s">
        <v>134</v>
      </c>
      <c r="B25" t="s">
        <v>135</v>
      </c>
      <c r="C25">
        <v>524548</v>
      </c>
      <c r="D25">
        <v>5957369</v>
      </c>
      <c r="E25">
        <v>21</v>
      </c>
      <c r="F25" t="s">
        <v>17</v>
      </c>
      <c r="G25" t="s">
        <v>136</v>
      </c>
      <c r="H25" t="s">
        <v>27</v>
      </c>
      <c r="I25" t="s">
        <v>137</v>
      </c>
      <c r="J25">
        <v>553</v>
      </c>
      <c r="K25" t="s">
        <v>126</v>
      </c>
      <c r="L25" t="s">
        <v>133</v>
      </c>
      <c r="M25">
        <v>81</v>
      </c>
      <c r="O25" t="s">
        <v>138</v>
      </c>
    </row>
    <row r="26" spans="1:15" x14ac:dyDescent="0.25">
      <c r="A26" t="s">
        <v>139</v>
      </c>
      <c r="B26" t="s">
        <v>140</v>
      </c>
      <c r="C26">
        <v>333331</v>
      </c>
      <c r="D26">
        <v>6031175</v>
      </c>
      <c r="E26">
        <v>21</v>
      </c>
      <c r="F26" t="s">
        <v>17</v>
      </c>
      <c r="G26" t="s">
        <v>141</v>
      </c>
      <c r="H26" t="s">
        <v>142</v>
      </c>
      <c r="I26" t="s">
        <v>143</v>
      </c>
      <c r="J26">
        <v>1160</v>
      </c>
      <c r="K26" t="s">
        <v>126</v>
      </c>
      <c r="L26" t="s">
        <v>144</v>
      </c>
      <c r="M26">
        <v>86</v>
      </c>
    </row>
    <row r="27" spans="1:15" x14ac:dyDescent="0.25">
      <c r="A27" t="s">
        <v>145</v>
      </c>
      <c r="B27" t="s">
        <v>146</v>
      </c>
      <c r="C27">
        <v>398119</v>
      </c>
      <c r="D27">
        <v>6062564</v>
      </c>
      <c r="E27">
        <v>21</v>
      </c>
      <c r="F27" t="s">
        <v>17</v>
      </c>
      <c r="G27" t="s">
        <v>147</v>
      </c>
      <c r="H27" t="s">
        <v>58</v>
      </c>
      <c r="I27" t="s">
        <v>148</v>
      </c>
      <c r="J27">
        <v>1585</v>
      </c>
      <c r="K27" t="s">
        <v>126</v>
      </c>
      <c r="L27" t="s">
        <v>144</v>
      </c>
      <c r="M27">
        <v>87</v>
      </c>
    </row>
    <row r="28" spans="1:15" x14ac:dyDescent="0.25">
      <c r="A28" t="s">
        <v>149</v>
      </c>
      <c r="B28" t="s">
        <v>150</v>
      </c>
      <c r="C28">
        <v>433988</v>
      </c>
      <c r="D28">
        <v>6028586</v>
      </c>
      <c r="E28">
        <v>21</v>
      </c>
      <c r="F28" t="s">
        <v>17</v>
      </c>
      <c r="G28" t="s">
        <v>151</v>
      </c>
      <c r="H28" t="s">
        <v>142</v>
      </c>
      <c r="I28" t="s">
        <v>152</v>
      </c>
      <c r="J28">
        <v>1175</v>
      </c>
      <c r="K28" t="s">
        <v>126</v>
      </c>
      <c r="L28" t="s">
        <v>144</v>
      </c>
      <c r="M28">
        <v>88</v>
      </c>
    </row>
    <row r="29" spans="1:15" x14ac:dyDescent="0.25">
      <c r="A29" t="s">
        <v>153</v>
      </c>
      <c r="B29" t="s">
        <v>154</v>
      </c>
      <c r="C29">
        <v>459895</v>
      </c>
      <c r="D29">
        <v>6054326</v>
      </c>
      <c r="E29">
        <v>21</v>
      </c>
      <c r="F29" t="s">
        <v>17</v>
      </c>
      <c r="G29" t="s">
        <v>155</v>
      </c>
      <c r="H29" t="s">
        <v>58</v>
      </c>
      <c r="I29" t="s">
        <v>156</v>
      </c>
      <c r="J29">
        <v>1432</v>
      </c>
      <c r="K29" t="s">
        <v>126</v>
      </c>
      <c r="L29" t="s">
        <v>144</v>
      </c>
      <c r="M29">
        <v>89</v>
      </c>
    </row>
    <row r="30" spans="1:15" x14ac:dyDescent="0.25">
      <c r="A30" t="s">
        <v>63</v>
      </c>
      <c r="B30" t="s">
        <v>157</v>
      </c>
      <c r="C30">
        <v>384850</v>
      </c>
      <c r="D30">
        <v>6110800</v>
      </c>
      <c r="E30">
        <v>21</v>
      </c>
      <c r="F30" t="s">
        <v>17</v>
      </c>
      <c r="G30" t="s">
        <v>65</v>
      </c>
      <c r="H30" t="s">
        <v>58</v>
      </c>
      <c r="I30" t="s">
        <v>158</v>
      </c>
      <c r="J30">
        <v>1596</v>
      </c>
      <c r="K30" t="s">
        <v>126</v>
      </c>
      <c r="L30" t="s">
        <v>68</v>
      </c>
      <c r="M30">
        <v>148</v>
      </c>
      <c r="O30" t="s">
        <v>69</v>
      </c>
    </row>
    <row r="31" spans="1:15" x14ac:dyDescent="0.25">
      <c r="A31" t="s">
        <v>159</v>
      </c>
      <c r="B31" t="s">
        <v>160</v>
      </c>
      <c r="C31">
        <v>366738</v>
      </c>
      <c r="D31">
        <v>5954960</v>
      </c>
      <c r="E31">
        <v>21</v>
      </c>
      <c r="F31" t="s">
        <v>17</v>
      </c>
      <c r="G31" t="s">
        <v>97</v>
      </c>
      <c r="H31" t="s">
        <v>19</v>
      </c>
      <c r="I31" t="s">
        <v>161</v>
      </c>
      <c r="J31">
        <v>964</v>
      </c>
      <c r="K31" t="s">
        <v>126</v>
      </c>
      <c r="L31" t="s">
        <v>22</v>
      </c>
      <c r="M31">
        <v>195</v>
      </c>
      <c r="O31" t="s">
        <v>162</v>
      </c>
    </row>
    <row r="32" spans="1:15" x14ac:dyDescent="0.25">
      <c r="A32" t="s">
        <v>163</v>
      </c>
      <c r="B32" t="s">
        <v>163</v>
      </c>
      <c r="C32">
        <v>374703</v>
      </c>
      <c r="D32">
        <v>5952454</v>
      </c>
      <c r="E32">
        <v>21</v>
      </c>
      <c r="F32" t="s">
        <v>17</v>
      </c>
      <c r="G32" t="s">
        <v>97</v>
      </c>
      <c r="H32" t="s">
        <v>19</v>
      </c>
      <c r="I32" t="s">
        <v>164</v>
      </c>
      <c r="J32">
        <v>955</v>
      </c>
      <c r="K32" t="s">
        <v>126</v>
      </c>
      <c r="L32" t="s">
        <v>22</v>
      </c>
      <c r="M32">
        <v>196</v>
      </c>
      <c r="O32" t="s">
        <v>165</v>
      </c>
    </row>
    <row r="33" spans="1:15" x14ac:dyDescent="0.25">
      <c r="A33" t="s">
        <v>166</v>
      </c>
      <c r="B33" t="s">
        <v>166</v>
      </c>
      <c r="C33">
        <v>579015</v>
      </c>
      <c r="D33">
        <v>5931516</v>
      </c>
      <c r="E33">
        <v>21</v>
      </c>
      <c r="F33" t="s">
        <v>17</v>
      </c>
      <c r="G33" t="s">
        <v>167</v>
      </c>
      <c r="H33" t="s">
        <v>142</v>
      </c>
      <c r="I33" t="s">
        <v>168</v>
      </c>
      <c r="J33">
        <v>944</v>
      </c>
      <c r="K33" t="s">
        <v>126</v>
      </c>
      <c r="L33" t="s">
        <v>73</v>
      </c>
      <c r="M33">
        <v>213</v>
      </c>
      <c r="O33" t="s">
        <v>169</v>
      </c>
    </row>
    <row r="34" spans="1:15" x14ac:dyDescent="0.25">
      <c r="A34" t="s">
        <v>24</v>
      </c>
      <c r="B34" t="s">
        <v>170</v>
      </c>
      <c r="C34">
        <v>429866</v>
      </c>
      <c r="D34">
        <v>6009550</v>
      </c>
      <c r="E34">
        <v>21</v>
      </c>
      <c r="F34" t="s">
        <v>17</v>
      </c>
      <c r="G34" t="s">
        <v>26</v>
      </c>
      <c r="H34" t="s">
        <v>27</v>
      </c>
      <c r="I34" t="s">
        <v>171</v>
      </c>
      <c r="J34">
        <v>984</v>
      </c>
      <c r="K34" t="s">
        <v>126</v>
      </c>
      <c r="L34" t="s">
        <v>29</v>
      </c>
      <c r="M34">
        <v>216</v>
      </c>
      <c r="O34" t="s">
        <v>30</v>
      </c>
    </row>
    <row r="35" spans="1:15" x14ac:dyDescent="0.25">
      <c r="A35" t="s">
        <v>172</v>
      </c>
      <c r="B35" t="s">
        <v>173</v>
      </c>
      <c r="C35">
        <v>476767</v>
      </c>
      <c r="D35">
        <v>5787930</v>
      </c>
      <c r="E35">
        <v>21</v>
      </c>
      <c r="F35" t="s">
        <v>17</v>
      </c>
      <c r="G35" t="s">
        <v>174</v>
      </c>
      <c r="H35" t="s">
        <v>49</v>
      </c>
      <c r="I35" t="s">
        <v>175</v>
      </c>
      <c r="J35">
        <v>911</v>
      </c>
      <c r="K35" t="s">
        <v>126</v>
      </c>
      <c r="L35" t="s">
        <v>51</v>
      </c>
      <c r="M35">
        <v>262</v>
      </c>
    </row>
    <row r="36" spans="1:15" x14ac:dyDescent="0.25">
      <c r="A36" t="s">
        <v>46</v>
      </c>
      <c r="B36" t="s">
        <v>176</v>
      </c>
      <c r="C36">
        <v>497175</v>
      </c>
      <c r="D36">
        <v>5772405</v>
      </c>
      <c r="E36">
        <v>21</v>
      </c>
      <c r="F36" t="s">
        <v>17</v>
      </c>
      <c r="G36" t="s">
        <v>48</v>
      </c>
      <c r="H36" t="s">
        <v>49</v>
      </c>
      <c r="I36" t="s">
        <v>177</v>
      </c>
      <c r="J36">
        <v>953</v>
      </c>
      <c r="K36" t="s">
        <v>126</v>
      </c>
      <c r="L36" t="s">
        <v>51</v>
      </c>
      <c r="M36">
        <v>264</v>
      </c>
    </row>
    <row r="37" spans="1:15" x14ac:dyDescent="0.25">
      <c r="A37" t="s">
        <v>178</v>
      </c>
      <c r="B37" t="s">
        <v>179</v>
      </c>
      <c r="C37">
        <v>495929</v>
      </c>
      <c r="D37">
        <v>5771042</v>
      </c>
      <c r="E37">
        <v>21</v>
      </c>
      <c r="F37" t="s">
        <v>17</v>
      </c>
      <c r="G37" t="s">
        <v>48</v>
      </c>
      <c r="H37" t="s">
        <v>49</v>
      </c>
      <c r="I37" t="s">
        <v>180</v>
      </c>
      <c r="J37">
        <v>927</v>
      </c>
      <c r="K37" t="s">
        <v>126</v>
      </c>
      <c r="L37" t="s">
        <v>51</v>
      </c>
      <c r="M37">
        <v>265</v>
      </c>
    </row>
    <row r="38" spans="1:15" x14ac:dyDescent="0.25">
      <c r="A38" t="s">
        <v>52</v>
      </c>
      <c r="B38" t="s">
        <v>181</v>
      </c>
      <c r="C38">
        <v>497175</v>
      </c>
      <c r="D38">
        <v>5785375</v>
      </c>
      <c r="E38">
        <v>21</v>
      </c>
      <c r="F38" t="s">
        <v>17</v>
      </c>
      <c r="G38" t="s">
        <v>54</v>
      </c>
      <c r="H38" t="s">
        <v>49</v>
      </c>
      <c r="I38" t="s">
        <v>182</v>
      </c>
      <c r="J38">
        <v>914</v>
      </c>
      <c r="K38" t="s">
        <v>126</v>
      </c>
      <c r="L38" t="s">
        <v>51</v>
      </c>
      <c r="M38">
        <v>267</v>
      </c>
    </row>
    <row r="39" spans="1:15" x14ac:dyDescent="0.25">
      <c r="A39" t="s">
        <v>183</v>
      </c>
      <c r="B39" t="s">
        <v>184</v>
      </c>
      <c r="C39">
        <v>352161</v>
      </c>
      <c r="D39">
        <v>6050038</v>
      </c>
      <c r="E39">
        <v>21</v>
      </c>
      <c r="F39" t="s">
        <v>17</v>
      </c>
      <c r="G39" t="s">
        <v>185</v>
      </c>
      <c r="H39" t="s">
        <v>142</v>
      </c>
      <c r="I39" t="s">
        <v>186</v>
      </c>
      <c r="J39">
        <v>1272</v>
      </c>
      <c r="K39" t="s">
        <v>126</v>
      </c>
      <c r="L39" t="s">
        <v>187</v>
      </c>
      <c r="O39" t="s">
        <v>188</v>
      </c>
    </row>
    <row r="40" spans="1:15" x14ac:dyDescent="0.25">
      <c r="A40" t="s">
        <v>189</v>
      </c>
      <c r="B40" t="s">
        <v>190</v>
      </c>
      <c r="C40">
        <v>435845</v>
      </c>
      <c r="D40">
        <v>5876075</v>
      </c>
      <c r="E40">
        <v>21</v>
      </c>
      <c r="F40" t="s">
        <v>17</v>
      </c>
      <c r="G40" t="s">
        <v>191</v>
      </c>
      <c r="H40" t="s">
        <v>19</v>
      </c>
      <c r="I40" t="s">
        <v>192</v>
      </c>
      <c r="J40">
        <v>980</v>
      </c>
      <c r="K40" t="s">
        <v>193</v>
      </c>
      <c r="L40" t="s">
        <v>194</v>
      </c>
      <c r="M40">
        <v>4077</v>
      </c>
      <c r="N40" s="3" t="str">
        <f>HYPERLINK("..\..\Imagery\ScannedGeochron\ArK\VAN84-021A.jpg")</f>
        <v>..\..\Imagery\ScannedGeochron\ArK\VAN84-021A.jpg</v>
      </c>
    </row>
    <row r="41" spans="1:15" x14ac:dyDescent="0.25">
      <c r="A41" t="s">
        <v>195</v>
      </c>
      <c r="B41" t="s">
        <v>196</v>
      </c>
      <c r="C41">
        <v>464132</v>
      </c>
      <c r="D41">
        <v>5926422</v>
      </c>
      <c r="E41">
        <v>21</v>
      </c>
      <c r="F41" t="s">
        <v>17</v>
      </c>
      <c r="G41" t="s">
        <v>197</v>
      </c>
      <c r="H41" t="s">
        <v>124</v>
      </c>
      <c r="I41" t="s">
        <v>198</v>
      </c>
      <c r="J41">
        <v>1070</v>
      </c>
      <c r="K41" t="s">
        <v>193</v>
      </c>
      <c r="L41" t="s">
        <v>194</v>
      </c>
      <c r="M41">
        <v>4078</v>
      </c>
      <c r="N41" s="3" t="str">
        <f>HYPERLINK("..\..\Imagery\ScannedGeochron\ArK\VAN84-023B.jpg")</f>
        <v>..\..\Imagery\ScannedGeochron\ArK\VAN84-023B.jpg</v>
      </c>
    </row>
    <row r="42" spans="1:15" x14ac:dyDescent="0.25">
      <c r="A42" t="s">
        <v>199</v>
      </c>
      <c r="B42" t="s">
        <v>200</v>
      </c>
      <c r="C42">
        <v>504835</v>
      </c>
      <c r="D42">
        <v>5970246</v>
      </c>
      <c r="E42">
        <v>21</v>
      </c>
      <c r="F42" t="s">
        <v>17</v>
      </c>
      <c r="G42" t="s">
        <v>201</v>
      </c>
      <c r="H42" t="s">
        <v>27</v>
      </c>
      <c r="I42" t="s">
        <v>202</v>
      </c>
      <c r="J42">
        <v>1260</v>
      </c>
      <c r="K42" t="s">
        <v>193</v>
      </c>
      <c r="L42" t="s">
        <v>194</v>
      </c>
      <c r="M42">
        <v>4079</v>
      </c>
      <c r="N42" s="3" t="str">
        <f>HYPERLINK("..\..\Imagery\ScannedGeochron\ArK\VAN84-017D.jpg")</f>
        <v>..\..\Imagery\ScannedGeochron\ArK\VAN84-017D.jpg</v>
      </c>
    </row>
    <row r="43" spans="1:15" x14ac:dyDescent="0.25">
      <c r="A43" t="s">
        <v>109</v>
      </c>
      <c r="B43" t="s">
        <v>110</v>
      </c>
      <c r="C43">
        <v>366963</v>
      </c>
      <c r="D43">
        <v>5957486</v>
      </c>
      <c r="E43">
        <v>21</v>
      </c>
      <c r="F43" t="s">
        <v>17</v>
      </c>
      <c r="G43" t="s">
        <v>97</v>
      </c>
      <c r="H43" t="s">
        <v>19</v>
      </c>
      <c r="I43" t="s">
        <v>203</v>
      </c>
      <c r="J43">
        <v>1215</v>
      </c>
      <c r="K43" t="s">
        <v>193</v>
      </c>
      <c r="L43" t="s">
        <v>99</v>
      </c>
      <c r="M43">
        <v>4098</v>
      </c>
      <c r="N43" s="3" t="str">
        <f>HYPERLINK("..\..\Imagery\ScannedGeochron\ArK\Reyn1989Fig3.jpg")</f>
        <v>..\..\Imagery\ScannedGeochron\ArK\Reyn1989Fig3.jpg</v>
      </c>
      <c r="O43" t="s">
        <v>204</v>
      </c>
    </row>
    <row r="44" spans="1:15" x14ac:dyDescent="0.25">
      <c r="A44" t="s">
        <v>113</v>
      </c>
      <c r="B44" t="s">
        <v>114</v>
      </c>
      <c r="C44">
        <v>366554</v>
      </c>
      <c r="D44">
        <v>5955723</v>
      </c>
      <c r="E44">
        <v>21</v>
      </c>
      <c r="F44" t="s">
        <v>17</v>
      </c>
      <c r="G44" t="s">
        <v>97</v>
      </c>
      <c r="H44" t="s">
        <v>19</v>
      </c>
      <c r="I44" t="s">
        <v>205</v>
      </c>
      <c r="J44">
        <v>1230</v>
      </c>
      <c r="K44" t="s">
        <v>193</v>
      </c>
      <c r="L44" t="s">
        <v>99</v>
      </c>
      <c r="M44">
        <v>4100</v>
      </c>
      <c r="N44" s="3" t="str">
        <f>HYPERLINK("..\..\Imagery\ScannedGeochron\ArK\Reyn1989Fig3.jpg")</f>
        <v>..\..\Imagery\ScannedGeochron\ArK\Reyn1989Fig3.jpg</v>
      </c>
      <c r="O44" t="s">
        <v>206</v>
      </c>
    </row>
    <row r="45" spans="1:15" x14ac:dyDescent="0.25">
      <c r="A45" t="s">
        <v>207</v>
      </c>
      <c r="B45" t="s">
        <v>208</v>
      </c>
      <c r="C45">
        <v>448965</v>
      </c>
      <c r="D45">
        <v>5895749</v>
      </c>
      <c r="E45">
        <v>21</v>
      </c>
      <c r="F45" t="s">
        <v>17</v>
      </c>
      <c r="G45" t="s">
        <v>209</v>
      </c>
      <c r="H45" t="s">
        <v>124</v>
      </c>
      <c r="I45" t="s">
        <v>210</v>
      </c>
      <c r="J45">
        <v>1023</v>
      </c>
      <c r="K45" t="s">
        <v>193</v>
      </c>
      <c r="L45" t="s">
        <v>194</v>
      </c>
      <c r="N45" s="3" t="str">
        <f>HYPERLINK("..\..\Imagery\ScannedGeochron\ArK\VAN84-022B.jpg")</f>
        <v>..\..\Imagery\ScannedGeochron\ArK\VAN84-022B.jpg</v>
      </c>
    </row>
    <row r="46" spans="1:15" x14ac:dyDescent="0.25">
      <c r="A46" t="s">
        <v>211</v>
      </c>
      <c r="B46" t="s">
        <v>212</v>
      </c>
      <c r="C46">
        <v>482562</v>
      </c>
      <c r="D46">
        <v>5925824</v>
      </c>
      <c r="E46">
        <v>21</v>
      </c>
      <c r="F46" t="s">
        <v>17</v>
      </c>
      <c r="G46" t="s">
        <v>213</v>
      </c>
      <c r="H46" t="s">
        <v>214</v>
      </c>
      <c r="I46" t="s">
        <v>215</v>
      </c>
      <c r="J46">
        <v>1246</v>
      </c>
      <c r="K46" t="s">
        <v>193</v>
      </c>
      <c r="L46" t="s">
        <v>194</v>
      </c>
      <c r="N46" s="3" t="str">
        <f>HYPERLINK("..\..\Imagery\ScannedGeochron\ArK\VAN84-032B.jpg")</f>
        <v>..\..\Imagery\ScannedGeochron\ArK\VAN84-032B.jpg</v>
      </c>
    </row>
    <row r="47" spans="1:15" x14ac:dyDescent="0.25">
      <c r="A47" t="s">
        <v>189</v>
      </c>
      <c r="B47" t="s">
        <v>190</v>
      </c>
      <c r="C47">
        <v>435845</v>
      </c>
      <c r="D47">
        <v>5876075</v>
      </c>
      <c r="E47">
        <v>21</v>
      </c>
      <c r="F47" t="s">
        <v>17</v>
      </c>
      <c r="G47" t="s">
        <v>191</v>
      </c>
      <c r="H47" t="s">
        <v>19</v>
      </c>
      <c r="I47" t="s">
        <v>216</v>
      </c>
      <c r="J47">
        <v>982</v>
      </c>
      <c r="K47" t="s">
        <v>217</v>
      </c>
      <c r="L47" t="s">
        <v>194</v>
      </c>
      <c r="M47">
        <v>4076</v>
      </c>
      <c r="N47" s="3" t="str">
        <f>HYPERLINK("..\..\Imagery\ScannedGeochron\ArK\VAN84-021A.jpg")</f>
        <v>..\..\Imagery\ScannedGeochron\ArK\VAN84-021A.jpg</v>
      </c>
    </row>
    <row r="48" spans="1:15" x14ac:dyDescent="0.25">
      <c r="A48" t="s">
        <v>87</v>
      </c>
      <c r="B48" t="s">
        <v>87</v>
      </c>
      <c r="C48">
        <v>463541</v>
      </c>
      <c r="D48">
        <v>6056589</v>
      </c>
      <c r="E48">
        <v>21</v>
      </c>
      <c r="F48" t="s">
        <v>17</v>
      </c>
      <c r="G48" t="s">
        <v>88</v>
      </c>
      <c r="H48" t="s">
        <v>58</v>
      </c>
      <c r="I48" t="s">
        <v>218</v>
      </c>
      <c r="J48">
        <v>1647</v>
      </c>
      <c r="K48" t="s">
        <v>217</v>
      </c>
      <c r="L48" t="s">
        <v>91</v>
      </c>
      <c r="M48">
        <v>4081</v>
      </c>
      <c r="N48" s="3" t="str">
        <f>HYPERLINK("..\..\Imagery\ScannedGeochron\ArK\Owen1988Fig2.jpg")</f>
        <v>..\..\Imagery\ScannedGeochron\ArK\Owen1988Fig2.jpg</v>
      </c>
      <c r="O48" t="s">
        <v>219</v>
      </c>
    </row>
    <row r="49" spans="1:15" x14ac:dyDescent="0.25">
      <c r="A49" t="s">
        <v>103</v>
      </c>
      <c r="B49" t="s">
        <v>103</v>
      </c>
      <c r="C49">
        <v>483070</v>
      </c>
      <c r="D49">
        <v>6050281</v>
      </c>
      <c r="E49">
        <v>21</v>
      </c>
      <c r="F49" t="s">
        <v>17</v>
      </c>
      <c r="G49" t="s">
        <v>104</v>
      </c>
      <c r="H49" t="s">
        <v>58</v>
      </c>
      <c r="I49" t="s">
        <v>220</v>
      </c>
      <c r="J49">
        <v>1661</v>
      </c>
      <c r="K49" t="s">
        <v>217</v>
      </c>
      <c r="L49" t="s">
        <v>91</v>
      </c>
      <c r="M49">
        <v>4083</v>
      </c>
      <c r="N49" s="3" t="str">
        <f>HYPERLINK("..\..\Imagery\ScannedGeochron\ArK\Owen1988Fig2.jpg")</f>
        <v>..\..\Imagery\ScannedGeochron\ArK\Owen1988Fig2.jpg</v>
      </c>
      <c r="O49" t="s">
        <v>221</v>
      </c>
    </row>
    <row r="50" spans="1:15" x14ac:dyDescent="0.25">
      <c r="A50" t="s">
        <v>92</v>
      </c>
      <c r="B50" t="s">
        <v>92</v>
      </c>
      <c r="C50">
        <v>484755</v>
      </c>
      <c r="D50">
        <v>6037287</v>
      </c>
      <c r="E50">
        <v>21</v>
      </c>
      <c r="F50" t="s">
        <v>17</v>
      </c>
      <c r="G50" t="s">
        <v>93</v>
      </c>
      <c r="H50" t="s">
        <v>58</v>
      </c>
      <c r="I50" t="s">
        <v>222</v>
      </c>
      <c r="J50">
        <v>1901</v>
      </c>
      <c r="K50" t="s">
        <v>217</v>
      </c>
      <c r="L50" t="s">
        <v>91</v>
      </c>
      <c r="M50">
        <v>4084</v>
      </c>
      <c r="N50" s="3" t="str">
        <f>HYPERLINK("..\..\Imagery\ScannedGeochron\ArK\Owen1988Fig2.jpg")</f>
        <v>..\..\Imagery\ScannedGeochron\ArK\Owen1988Fig2.jpg</v>
      </c>
      <c r="O50" t="s">
        <v>223</v>
      </c>
    </row>
    <row r="51" spans="1:15" x14ac:dyDescent="0.25">
      <c r="A51" t="s">
        <v>211</v>
      </c>
      <c r="B51" t="s">
        <v>212</v>
      </c>
      <c r="C51">
        <v>482562</v>
      </c>
      <c r="D51">
        <v>5925824</v>
      </c>
      <c r="E51">
        <v>21</v>
      </c>
      <c r="F51" t="s">
        <v>17</v>
      </c>
      <c r="G51" t="s">
        <v>213</v>
      </c>
      <c r="H51" t="s">
        <v>214</v>
      </c>
      <c r="I51" t="s">
        <v>224</v>
      </c>
      <c r="J51">
        <v>1241</v>
      </c>
      <c r="K51" t="s">
        <v>217</v>
      </c>
      <c r="L51" t="s">
        <v>194</v>
      </c>
      <c r="M51">
        <v>4088</v>
      </c>
      <c r="N51" s="3" t="str">
        <f>HYPERLINK("..\..\Imagery\ScannedGeochron\ArK\VAN84-032B.jpg")</f>
        <v>..\..\Imagery\ScannedGeochron\ArK\VAN84-032B.jpg</v>
      </c>
    </row>
    <row r="52" spans="1:15" x14ac:dyDescent="0.25">
      <c r="A52" t="s">
        <v>207</v>
      </c>
      <c r="B52" t="s">
        <v>208</v>
      </c>
      <c r="C52">
        <v>448965</v>
      </c>
      <c r="D52">
        <v>5895749</v>
      </c>
      <c r="E52">
        <v>21</v>
      </c>
      <c r="F52" t="s">
        <v>17</v>
      </c>
      <c r="G52" t="s">
        <v>209</v>
      </c>
      <c r="H52" t="s">
        <v>124</v>
      </c>
      <c r="I52" t="s">
        <v>225</v>
      </c>
      <c r="J52">
        <v>1020</v>
      </c>
      <c r="K52" t="s">
        <v>217</v>
      </c>
      <c r="L52" t="s">
        <v>194</v>
      </c>
      <c r="M52">
        <v>4089</v>
      </c>
      <c r="N52" s="3" t="str">
        <f>HYPERLINK("..\..\Imagery\ScannedGeochron\ArK\VAN84-022B.jpg")</f>
        <v>..\..\Imagery\ScannedGeochron\ArK\VAN84-022B.jpg</v>
      </c>
    </row>
    <row r="53" spans="1:15" x14ac:dyDescent="0.25">
      <c r="A53" t="s">
        <v>195</v>
      </c>
      <c r="B53" t="s">
        <v>196</v>
      </c>
      <c r="C53">
        <v>464132</v>
      </c>
      <c r="D53">
        <v>5926422</v>
      </c>
      <c r="E53">
        <v>21</v>
      </c>
      <c r="F53" t="s">
        <v>17</v>
      </c>
      <c r="G53" t="s">
        <v>197</v>
      </c>
      <c r="H53" t="s">
        <v>124</v>
      </c>
      <c r="I53" t="s">
        <v>226</v>
      </c>
      <c r="J53">
        <v>1116</v>
      </c>
      <c r="K53" t="s">
        <v>217</v>
      </c>
      <c r="L53" t="s">
        <v>194</v>
      </c>
      <c r="M53">
        <v>4104</v>
      </c>
      <c r="N53" s="3" t="str">
        <f>HYPERLINK("..\..\Imagery\ScannedGeochron\ArK\VAN84-023B.jpg")</f>
        <v>..\..\Imagery\ScannedGeochron\ArK\VAN84-023B.jpg</v>
      </c>
    </row>
    <row r="54" spans="1:15" x14ac:dyDescent="0.25">
      <c r="A54" t="s">
        <v>199</v>
      </c>
      <c r="B54" t="s">
        <v>200</v>
      </c>
      <c r="C54">
        <v>504835</v>
      </c>
      <c r="D54">
        <v>5970246</v>
      </c>
      <c r="E54">
        <v>21</v>
      </c>
      <c r="F54" t="s">
        <v>17</v>
      </c>
      <c r="G54" t="s">
        <v>201</v>
      </c>
      <c r="H54" t="s">
        <v>27</v>
      </c>
      <c r="I54" t="s">
        <v>227</v>
      </c>
      <c r="J54">
        <v>1337</v>
      </c>
      <c r="K54" t="s">
        <v>217</v>
      </c>
      <c r="L54" t="s">
        <v>194</v>
      </c>
      <c r="M54">
        <v>4105</v>
      </c>
      <c r="N54" s="3" t="str">
        <f>HYPERLINK("..\..\Imagery\ScannedGeochron\ArK\VAN84-017D.jpg")</f>
        <v>..\..\Imagery\ScannedGeochron\ArK\VAN84-017D.jpg</v>
      </c>
    </row>
    <row r="55" spans="1:15" x14ac:dyDescent="0.25">
      <c r="A55" t="s">
        <v>228</v>
      </c>
      <c r="B55" t="s">
        <v>229</v>
      </c>
      <c r="C55">
        <v>513450</v>
      </c>
      <c r="D55">
        <v>5952754</v>
      </c>
      <c r="E55">
        <v>21</v>
      </c>
      <c r="F55" t="s">
        <v>17</v>
      </c>
      <c r="G55" t="s">
        <v>213</v>
      </c>
      <c r="H55" t="s">
        <v>142</v>
      </c>
      <c r="I55" t="s">
        <v>230</v>
      </c>
      <c r="J55">
        <v>1853</v>
      </c>
      <c r="K55" t="s">
        <v>217</v>
      </c>
      <c r="L55" t="s">
        <v>194</v>
      </c>
      <c r="M55">
        <v>4106</v>
      </c>
      <c r="N55" s="3" t="str">
        <f>HYPERLINK("..\..\Imagery\ScannedGeochron\ArK\VAN84-018A.jpg")</f>
        <v>..\..\Imagery\ScannedGeochron\ArK\VAN84-018A.jpg</v>
      </c>
    </row>
    <row r="56" spans="1:15" x14ac:dyDescent="0.25">
      <c r="A56" t="s">
        <v>231</v>
      </c>
      <c r="B56" t="s">
        <v>232</v>
      </c>
      <c r="C56">
        <v>489216</v>
      </c>
      <c r="D56">
        <v>5934335</v>
      </c>
      <c r="E56">
        <v>21</v>
      </c>
      <c r="F56" t="s">
        <v>17</v>
      </c>
      <c r="G56" t="s">
        <v>233</v>
      </c>
      <c r="H56" t="s">
        <v>214</v>
      </c>
      <c r="I56" t="s">
        <v>234</v>
      </c>
      <c r="J56">
        <v>1382</v>
      </c>
      <c r="K56" t="s">
        <v>217</v>
      </c>
      <c r="L56" t="s">
        <v>194</v>
      </c>
      <c r="M56">
        <v>4107</v>
      </c>
      <c r="N56" s="3" t="str">
        <f>HYPERLINK("..\..\Imagery\ScannedGeochron\ArK\VAN84-014B.jpg")</f>
        <v>..\..\Imagery\ScannedGeochron\ArK\VAN84-014B.jpg</v>
      </c>
    </row>
    <row r="57" spans="1:15" x14ac:dyDescent="0.25">
      <c r="A57" t="s">
        <v>235</v>
      </c>
      <c r="B57" t="s">
        <v>236</v>
      </c>
      <c r="C57">
        <v>412948</v>
      </c>
      <c r="D57">
        <v>5971531</v>
      </c>
      <c r="E57">
        <v>21</v>
      </c>
      <c r="F57" t="s">
        <v>17</v>
      </c>
      <c r="G57" t="s">
        <v>237</v>
      </c>
      <c r="H57" t="s">
        <v>124</v>
      </c>
      <c r="I57" t="s">
        <v>238</v>
      </c>
      <c r="J57">
        <v>1018</v>
      </c>
      <c r="K57" t="s">
        <v>217</v>
      </c>
      <c r="L57" t="s">
        <v>239</v>
      </c>
      <c r="N57" s="3" t="str">
        <f>HYPERLINK("..\..\Imagery\ScannedGeochron\ArK\Dall1986Fig1.jpg")</f>
        <v>..\..\Imagery\ScannedGeochron\ArK\Dall1986Fig1.jpg</v>
      </c>
    </row>
    <row r="58" spans="1:15" x14ac:dyDescent="0.25">
      <c r="A58" t="s">
        <v>240</v>
      </c>
      <c r="B58" t="s">
        <v>241</v>
      </c>
      <c r="C58">
        <v>504835</v>
      </c>
      <c r="D58">
        <v>5970254</v>
      </c>
      <c r="E58">
        <v>21</v>
      </c>
      <c r="F58" t="s">
        <v>17</v>
      </c>
      <c r="G58" t="s">
        <v>242</v>
      </c>
      <c r="H58" t="s">
        <v>142</v>
      </c>
      <c r="I58" t="s">
        <v>243</v>
      </c>
      <c r="J58">
        <v>1364</v>
      </c>
      <c r="K58" t="s">
        <v>217</v>
      </c>
      <c r="L58" t="s">
        <v>239</v>
      </c>
      <c r="N58" s="3" t="str">
        <f>HYPERLINK("..\..\Imagery\ScannedGeochron\ArK\Dall1986Fig2.jpg")</f>
        <v>..\..\Imagery\ScannedGeochron\ArK\Dall1986Fig2.jpg</v>
      </c>
    </row>
    <row r="59" spans="1:15" x14ac:dyDescent="0.25">
      <c r="A59" t="s">
        <v>240</v>
      </c>
      <c r="B59" t="s">
        <v>244</v>
      </c>
      <c r="C59">
        <v>504835</v>
      </c>
      <c r="D59">
        <v>5970254</v>
      </c>
      <c r="E59">
        <v>21</v>
      </c>
      <c r="F59" t="s">
        <v>17</v>
      </c>
      <c r="G59" t="s">
        <v>245</v>
      </c>
      <c r="H59" t="s">
        <v>27</v>
      </c>
      <c r="I59" t="s">
        <v>246</v>
      </c>
      <c r="J59">
        <v>1288</v>
      </c>
      <c r="K59" t="s">
        <v>217</v>
      </c>
      <c r="L59" t="s">
        <v>239</v>
      </c>
      <c r="N59" s="3" t="str">
        <f>HYPERLINK("..\..\Imagery\ScannedGeochron\ArK\Dall1986Fig3.jpg")</f>
        <v>..\..\Imagery\ScannedGeochron\ArK\Dall1986Fig3.jpg</v>
      </c>
    </row>
    <row r="60" spans="1:15" x14ac:dyDescent="0.25">
      <c r="A60" t="s">
        <v>247</v>
      </c>
      <c r="B60" t="s">
        <v>248</v>
      </c>
      <c r="C60">
        <v>480915</v>
      </c>
      <c r="D60">
        <v>5931165</v>
      </c>
      <c r="E60">
        <v>21</v>
      </c>
      <c r="F60" t="s">
        <v>17</v>
      </c>
      <c r="G60" t="s">
        <v>249</v>
      </c>
      <c r="H60" t="s">
        <v>27</v>
      </c>
      <c r="I60" t="s">
        <v>250</v>
      </c>
      <c r="J60">
        <v>1161</v>
      </c>
      <c r="K60" t="s">
        <v>217</v>
      </c>
      <c r="L60" t="s">
        <v>239</v>
      </c>
      <c r="N60" s="3" t="str">
        <f>HYPERLINK("..\..\Imagery\ScannedGeochron\ArK\Dall1986Fig4.jpg")</f>
        <v>..\..\Imagery\ScannedGeochron\ArK\Dall1986Fig4.jpg</v>
      </c>
    </row>
    <row r="61" spans="1:15" x14ac:dyDescent="0.25">
      <c r="A61" t="s">
        <v>251</v>
      </c>
      <c r="B61" t="s">
        <v>252</v>
      </c>
      <c r="C61">
        <v>471486</v>
      </c>
      <c r="D61">
        <v>6004486</v>
      </c>
      <c r="E61">
        <v>21</v>
      </c>
      <c r="F61" t="s">
        <v>17</v>
      </c>
      <c r="G61" t="s">
        <v>253</v>
      </c>
      <c r="H61" t="s">
        <v>142</v>
      </c>
      <c r="I61" t="s">
        <v>254</v>
      </c>
      <c r="J61">
        <v>1021</v>
      </c>
      <c r="K61" t="s">
        <v>217</v>
      </c>
      <c r="L61" t="s">
        <v>239</v>
      </c>
      <c r="N61" s="3" t="str">
        <f>HYPERLINK("..\..\Imagery\ScannedGeochron\ArK\Dall1986Fig5.jpg")</f>
        <v>..\..\Imagery\ScannedGeochron\ArK\Dall1986Fig5.jpg</v>
      </c>
    </row>
    <row r="62" spans="1:15" x14ac:dyDescent="0.25">
      <c r="A62" t="s">
        <v>251</v>
      </c>
      <c r="B62" t="s">
        <v>255</v>
      </c>
      <c r="C62">
        <v>471486</v>
      </c>
      <c r="D62">
        <v>6004486</v>
      </c>
      <c r="E62">
        <v>21</v>
      </c>
      <c r="F62" t="s">
        <v>17</v>
      </c>
      <c r="G62" t="s">
        <v>256</v>
      </c>
      <c r="H62" t="s">
        <v>142</v>
      </c>
      <c r="I62" t="s">
        <v>257</v>
      </c>
      <c r="J62">
        <v>971</v>
      </c>
      <c r="K62" t="s">
        <v>217</v>
      </c>
      <c r="L62" t="s">
        <v>239</v>
      </c>
      <c r="N62" s="3" t="str">
        <f>HYPERLINK("..\..\Imagery\ScannedGeochron\ArK\Dall1986Fig6.jpg")</f>
        <v>..\..\Imagery\ScannedGeochron\ArK\Dall1986Fig6.jpg</v>
      </c>
    </row>
    <row r="63" spans="1:15" x14ac:dyDescent="0.25">
      <c r="A63" t="s">
        <v>251</v>
      </c>
      <c r="B63" t="s">
        <v>258</v>
      </c>
      <c r="C63">
        <v>471486</v>
      </c>
      <c r="D63">
        <v>6004486</v>
      </c>
      <c r="E63">
        <v>21</v>
      </c>
      <c r="F63" t="s">
        <v>17</v>
      </c>
      <c r="G63" t="s">
        <v>259</v>
      </c>
      <c r="H63" t="s">
        <v>27</v>
      </c>
      <c r="I63" t="s">
        <v>260</v>
      </c>
      <c r="J63">
        <v>1044</v>
      </c>
      <c r="K63" t="s">
        <v>217</v>
      </c>
      <c r="L63" t="s">
        <v>239</v>
      </c>
      <c r="N63" s="3" t="str">
        <f>HYPERLINK("..\..\Imagery\ScannedGeochron\ArK\Dall1986Fig7.jpg")</f>
        <v>..\..\Imagery\ScannedGeochron\ArK\Dall1986Fig7.jpg</v>
      </c>
    </row>
    <row r="64" spans="1:15" x14ac:dyDescent="0.25">
      <c r="A64" t="s">
        <v>261</v>
      </c>
      <c r="B64" t="s">
        <v>262</v>
      </c>
      <c r="C64">
        <v>447658</v>
      </c>
      <c r="D64">
        <v>5898785</v>
      </c>
      <c r="E64">
        <v>21</v>
      </c>
      <c r="F64" t="s">
        <v>17</v>
      </c>
      <c r="G64" t="s">
        <v>263</v>
      </c>
      <c r="H64" t="s">
        <v>124</v>
      </c>
      <c r="I64" t="s">
        <v>264</v>
      </c>
      <c r="J64">
        <v>1018</v>
      </c>
      <c r="K64" t="s">
        <v>217</v>
      </c>
      <c r="L64" t="s">
        <v>239</v>
      </c>
      <c r="N64" s="3" t="str">
        <f>HYPERLINK("..\..\Imagery\ScannedGeochron\ArK\Dall1986Fig8.jpg")</f>
        <v>..\..\Imagery\ScannedGeochron\ArK\Dall1986Fig8.jpg</v>
      </c>
    </row>
    <row r="65" spans="1:15" x14ac:dyDescent="0.25">
      <c r="A65" t="s">
        <v>265</v>
      </c>
      <c r="B65" t="s">
        <v>266</v>
      </c>
      <c r="C65">
        <v>579503</v>
      </c>
      <c r="D65">
        <v>5894184</v>
      </c>
      <c r="E65">
        <v>21</v>
      </c>
      <c r="F65" t="s">
        <v>17</v>
      </c>
      <c r="G65" t="s">
        <v>267</v>
      </c>
      <c r="H65" t="s">
        <v>214</v>
      </c>
      <c r="I65" t="s">
        <v>268</v>
      </c>
      <c r="J65">
        <v>1584</v>
      </c>
      <c r="K65" t="s">
        <v>217</v>
      </c>
      <c r="L65" t="s">
        <v>239</v>
      </c>
      <c r="N65" s="3" t="str">
        <f>HYPERLINK("..\..\Imagery\ScannedGeochron\ArK\Dall1986Fig9.jpg")</f>
        <v>..\..\Imagery\ScannedGeochron\ArK\Dall1986Fig9.jpg</v>
      </c>
    </row>
    <row r="66" spans="1:15" x14ac:dyDescent="0.25">
      <c r="A66" t="s">
        <v>265</v>
      </c>
      <c r="B66" t="s">
        <v>269</v>
      </c>
      <c r="C66">
        <v>579503</v>
      </c>
      <c r="D66">
        <v>5894184</v>
      </c>
      <c r="E66">
        <v>21</v>
      </c>
      <c r="F66" t="s">
        <v>17</v>
      </c>
      <c r="G66" t="s">
        <v>270</v>
      </c>
      <c r="H66" t="s">
        <v>214</v>
      </c>
      <c r="I66" t="s">
        <v>271</v>
      </c>
      <c r="J66">
        <v>1518</v>
      </c>
      <c r="K66" t="s">
        <v>217</v>
      </c>
      <c r="L66" t="s">
        <v>239</v>
      </c>
      <c r="N66" s="3" t="str">
        <f>HYPERLINK("..\..\Imagery\ScannedGeochron\ArK\Dall1986Fig10.jpg")</f>
        <v>..\..\Imagery\ScannedGeochron\ArK\Dall1986Fig10.jpg</v>
      </c>
    </row>
    <row r="67" spans="1:15" x14ac:dyDescent="0.25">
      <c r="A67" t="s">
        <v>109</v>
      </c>
      <c r="B67" t="s">
        <v>110</v>
      </c>
      <c r="C67">
        <v>366963</v>
      </c>
      <c r="D67">
        <v>5957486</v>
      </c>
      <c r="E67">
        <v>21</v>
      </c>
      <c r="F67" t="s">
        <v>17</v>
      </c>
      <c r="G67" t="s">
        <v>97</v>
      </c>
      <c r="H67" t="s">
        <v>19</v>
      </c>
      <c r="I67" t="s">
        <v>272</v>
      </c>
      <c r="J67">
        <v>1249</v>
      </c>
      <c r="K67" t="s">
        <v>217</v>
      </c>
      <c r="L67" t="s">
        <v>99</v>
      </c>
      <c r="N67" s="3" t="str">
        <f>HYPERLINK("..\..\Imagery\ScannedGeochron\ArK\Reyn1989Fig3.jpg")</f>
        <v>..\..\Imagery\ScannedGeochron\ArK\Reyn1989Fig3.jpg</v>
      </c>
      <c r="O67" t="s">
        <v>273</v>
      </c>
    </row>
    <row r="68" spans="1:15" x14ac:dyDescent="0.25">
      <c r="A68" t="s">
        <v>113</v>
      </c>
      <c r="B68" t="s">
        <v>114</v>
      </c>
      <c r="C68">
        <v>366554</v>
      </c>
      <c r="D68">
        <v>5955723</v>
      </c>
      <c r="E68">
        <v>21</v>
      </c>
      <c r="F68" t="s">
        <v>17</v>
      </c>
      <c r="G68" t="s">
        <v>97</v>
      </c>
      <c r="H68" t="s">
        <v>19</v>
      </c>
      <c r="I68" t="s">
        <v>274</v>
      </c>
      <c r="J68">
        <v>1178</v>
      </c>
      <c r="K68" t="s">
        <v>217</v>
      </c>
      <c r="L68" t="s">
        <v>99</v>
      </c>
      <c r="N68" s="3" t="str">
        <f>HYPERLINK("..\..\Imagery\ScannedGeochron\ArK\Reyn1989Fig3.jpg")</f>
        <v>..\..\Imagery\ScannedGeochron\ArK\Reyn1989Fig3.jpg</v>
      </c>
      <c r="O68" t="s">
        <v>275</v>
      </c>
    </row>
    <row r="69" spans="1:15" x14ac:dyDescent="0.25">
      <c r="A69" t="s">
        <v>117</v>
      </c>
      <c r="B69" t="s">
        <v>118</v>
      </c>
      <c r="C69">
        <v>396608</v>
      </c>
      <c r="D69">
        <v>5952131</v>
      </c>
      <c r="E69">
        <v>21</v>
      </c>
      <c r="F69" t="s">
        <v>17</v>
      </c>
      <c r="G69" t="s">
        <v>97</v>
      </c>
      <c r="H69" t="s">
        <v>19</v>
      </c>
      <c r="I69" t="s">
        <v>276</v>
      </c>
      <c r="J69">
        <v>1227</v>
      </c>
      <c r="K69" t="s">
        <v>217</v>
      </c>
      <c r="L69" t="s">
        <v>99</v>
      </c>
      <c r="N69" s="3" t="str">
        <f>HYPERLINK("..\..\Imagery\ScannedGeochron\ArK\Reyn1989Fig3.jpg")</f>
        <v>..\..\Imagery\ScannedGeochron\ArK\Reyn1989Fig3.jpg</v>
      </c>
      <c r="O69" t="s">
        <v>277</v>
      </c>
    </row>
    <row r="70" spans="1:15" x14ac:dyDescent="0.25">
      <c r="A70" t="s">
        <v>278</v>
      </c>
      <c r="B70" t="s">
        <v>279</v>
      </c>
      <c r="C70">
        <v>369666</v>
      </c>
      <c r="D70">
        <v>6087196</v>
      </c>
      <c r="E70">
        <v>21</v>
      </c>
      <c r="F70" t="s">
        <v>17</v>
      </c>
      <c r="G70" t="s">
        <v>280</v>
      </c>
      <c r="H70" t="s">
        <v>84</v>
      </c>
      <c r="I70" t="s">
        <v>281</v>
      </c>
      <c r="J70">
        <v>1550</v>
      </c>
      <c r="K70" t="s">
        <v>21</v>
      </c>
      <c r="L70" t="s">
        <v>282</v>
      </c>
      <c r="M70">
        <v>104</v>
      </c>
      <c r="O70" t="s">
        <v>283</v>
      </c>
    </row>
    <row r="71" spans="1:15" x14ac:dyDescent="0.25">
      <c r="A71" t="s">
        <v>284</v>
      </c>
      <c r="B71" t="s">
        <v>285</v>
      </c>
      <c r="C71">
        <v>376331</v>
      </c>
      <c r="D71">
        <v>5972603</v>
      </c>
      <c r="E71">
        <v>21</v>
      </c>
      <c r="F71" t="s">
        <v>17</v>
      </c>
      <c r="G71" t="s">
        <v>286</v>
      </c>
      <c r="H71" t="s">
        <v>124</v>
      </c>
      <c r="I71" t="s">
        <v>287</v>
      </c>
      <c r="J71">
        <v>951</v>
      </c>
      <c r="K71" t="s">
        <v>21</v>
      </c>
      <c r="L71" t="s">
        <v>22</v>
      </c>
      <c r="M71">
        <v>197</v>
      </c>
      <c r="O71" t="s">
        <v>23</v>
      </c>
    </row>
    <row r="72" spans="1:15" x14ac:dyDescent="0.25">
      <c r="A72" t="s">
        <v>117</v>
      </c>
      <c r="B72" t="s">
        <v>288</v>
      </c>
      <c r="C72">
        <v>396608</v>
      </c>
      <c r="D72">
        <v>5952131</v>
      </c>
      <c r="E72">
        <v>21</v>
      </c>
      <c r="F72" t="s">
        <v>17</v>
      </c>
      <c r="G72" t="s">
        <v>289</v>
      </c>
      <c r="H72" t="s">
        <v>19</v>
      </c>
      <c r="I72" t="s">
        <v>290</v>
      </c>
      <c r="J72">
        <v>1400</v>
      </c>
      <c r="K72" t="s">
        <v>21</v>
      </c>
      <c r="L72" t="s">
        <v>22</v>
      </c>
      <c r="M72">
        <v>198</v>
      </c>
      <c r="O72" t="s">
        <v>23</v>
      </c>
    </row>
    <row r="73" spans="1:15" x14ac:dyDescent="0.25">
      <c r="A73" t="s">
        <v>291</v>
      </c>
      <c r="B73" t="s">
        <v>292</v>
      </c>
      <c r="C73">
        <v>484457</v>
      </c>
      <c r="D73">
        <v>6033112</v>
      </c>
      <c r="E73">
        <v>21</v>
      </c>
      <c r="F73" t="s">
        <v>17</v>
      </c>
      <c r="G73" t="s">
        <v>293</v>
      </c>
      <c r="H73" t="s">
        <v>58</v>
      </c>
      <c r="I73" t="s">
        <v>294</v>
      </c>
      <c r="J73">
        <v>1348</v>
      </c>
      <c r="K73" t="s">
        <v>79</v>
      </c>
      <c r="L73" t="s">
        <v>144</v>
      </c>
      <c r="M73">
        <v>93</v>
      </c>
    </row>
    <row r="74" spans="1:15" x14ac:dyDescent="0.25">
      <c r="A74" t="s">
        <v>295</v>
      </c>
      <c r="B74" t="s">
        <v>296</v>
      </c>
      <c r="C74">
        <v>470529</v>
      </c>
      <c r="D74">
        <v>6032769</v>
      </c>
      <c r="E74">
        <v>21</v>
      </c>
      <c r="F74" t="s">
        <v>17</v>
      </c>
      <c r="G74" t="s">
        <v>293</v>
      </c>
      <c r="H74" t="s">
        <v>58</v>
      </c>
      <c r="I74" t="s">
        <v>297</v>
      </c>
      <c r="J74">
        <v>2179</v>
      </c>
      <c r="K74" t="s">
        <v>79</v>
      </c>
      <c r="L74" t="s">
        <v>282</v>
      </c>
      <c r="M74">
        <v>105</v>
      </c>
      <c r="O74" t="s">
        <v>298</v>
      </c>
    </row>
    <row r="75" spans="1:15" x14ac:dyDescent="0.25">
      <c r="A75" t="s">
        <v>299</v>
      </c>
      <c r="B75" t="s">
        <v>300</v>
      </c>
      <c r="C75">
        <v>487452</v>
      </c>
      <c r="D75">
        <v>6032794</v>
      </c>
      <c r="E75">
        <v>21</v>
      </c>
      <c r="F75" t="s">
        <v>17</v>
      </c>
      <c r="G75" t="s">
        <v>293</v>
      </c>
      <c r="H75" t="s">
        <v>58</v>
      </c>
      <c r="I75" t="s">
        <v>301</v>
      </c>
      <c r="J75">
        <v>1323</v>
      </c>
      <c r="K75" t="s">
        <v>79</v>
      </c>
      <c r="L75" t="s">
        <v>282</v>
      </c>
      <c r="M75">
        <v>115</v>
      </c>
      <c r="O75" t="s">
        <v>302</v>
      </c>
    </row>
    <row r="76" spans="1:15" x14ac:dyDescent="0.25">
      <c r="A76" t="s">
        <v>303</v>
      </c>
      <c r="B76" t="s">
        <v>304</v>
      </c>
      <c r="C76">
        <v>552340</v>
      </c>
      <c r="D76">
        <v>5736529</v>
      </c>
      <c r="E76">
        <v>21</v>
      </c>
      <c r="F76" t="s">
        <v>17</v>
      </c>
      <c r="G76" t="s">
        <v>305</v>
      </c>
      <c r="H76" t="s">
        <v>49</v>
      </c>
      <c r="I76" t="s">
        <v>306</v>
      </c>
      <c r="J76">
        <v>926</v>
      </c>
      <c r="K76" t="s">
        <v>79</v>
      </c>
      <c r="L76" t="s">
        <v>68</v>
      </c>
      <c r="M76">
        <v>151</v>
      </c>
      <c r="O76" t="s">
        <v>307</v>
      </c>
    </row>
    <row r="77" spans="1:15" x14ac:dyDescent="0.25">
      <c r="A77" t="s">
        <v>308</v>
      </c>
      <c r="B77" t="s">
        <v>309</v>
      </c>
      <c r="C77">
        <v>575277</v>
      </c>
      <c r="D77">
        <v>5756421</v>
      </c>
      <c r="E77">
        <v>21</v>
      </c>
      <c r="F77" t="s">
        <v>17</v>
      </c>
      <c r="G77" t="s">
        <v>310</v>
      </c>
      <c r="H77" t="s">
        <v>49</v>
      </c>
      <c r="I77" t="s">
        <v>311</v>
      </c>
      <c r="J77">
        <v>569</v>
      </c>
      <c r="K77" t="s">
        <v>79</v>
      </c>
      <c r="L77" t="s">
        <v>68</v>
      </c>
      <c r="M77">
        <v>153</v>
      </c>
    </row>
    <row r="78" spans="1:15" x14ac:dyDescent="0.25">
      <c r="A78" t="s">
        <v>312</v>
      </c>
      <c r="B78" t="s">
        <v>313</v>
      </c>
      <c r="C78">
        <v>579318</v>
      </c>
      <c r="D78">
        <v>5760157</v>
      </c>
      <c r="E78">
        <v>21</v>
      </c>
      <c r="F78" t="s">
        <v>17</v>
      </c>
      <c r="G78" t="s">
        <v>77</v>
      </c>
      <c r="H78" t="s">
        <v>49</v>
      </c>
      <c r="I78" t="s">
        <v>314</v>
      </c>
      <c r="J78">
        <v>419</v>
      </c>
      <c r="K78" t="s">
        <v>79</v>
      </c>
      <c r="L78" t="s">
        <v>68</v>
      </c>
      <c r="M78">
        <v>155</v>
      </c>
    </row>
    <row r="79" spans="1:15" x14ac:dyDescent="0.25">
      <c r="A79" t="s">
        <v>315</v>
      </c>
      <c r="B79" t="s">
        <v>316</v>
      </c>
      <c r="C79">
        <v>579256</v>
      </c>
      <c r="D79">
        <v>5759982</v>
      </c>
      <c r="E79">
        <v>21</v>
      </c>
      <c r="F79" t="s">
        <v>17</v>
      </c>
      <c r="G79" t="s">
        <v>77</v>
      </c>
      <c r="H79" t="s">
        <v>49</v>
      </c>
      <c r="I79" t="s">
        <v>317</v>
      </c>
      <c r="J79">
        <v>429</v>
      </c>
      <c r="K79" t="s">
        <v>79</v>
      </c>
      <c r="L79" t="s">
        <v>68</v>
      </c>
      <c r="M79">
        <v>156</v>
      </c>
    </row>
    <row r="80" spans="1:15" x14ac:dyDescent="0.25">
      <c r="A80" t="s">
        <v>318</v>
      </c>
      <c r="B80" t="s">
        <v>318</v>
      </c>
      <c r="C80">
        <v>342539</v>
      </c>
      <c r="D80">
        <v>5947906</v>
      </c>
      <c r="E80">
        <v>21</v>
      </c>
      <c r="F80" t="s">
        <v>17</v>
      </c>
      <c r="G80" t="s">
        <v>97</v>
      </c>
      <c r="H80" t="s">
        <v>19</v>
      </c>
      <c r="I80" t="s">
        <v>319</v>
      </c>
      <c r="J80">
        <v>1088</v>
      </c>
      <c r="K80" t="s">
        <v>79</v>
      </c>
      <c r="L80" t="s">
        <v>320</v>
      </c>
      <c r="M80">
        <v>192</v>
      </c>
      <c r="O80" t="s">
        <v>69</v>
      </c>
    </row>
    <row r="81" spans="1:15" x14ac:dyDescent="0.25">
      <c r="A81" t="s">
        <v>321</v>
      </c>
      <c r="B81" t="s">
        <v>321</v>
      </c>
      <c r="C81">
        <v>342539</v>
      </c>
      <c r="D81">
        <v>5947906</v>
      </c>
      <c r="E81">
        <v>21</v>
      </c>
      <c r="F81" t="s">
        <v>17</v>
      </c>
      <c r="G81" t="s">
        <v>97</v>
      </c>
      <c r="H81" t="s">
        <v>19</v>
      </c>
      <c r="I81" t="s">
        <v>322</v>
      </c>
      <c r="J81">
        <v>1133</v>
      </c>
      <c r="K81" t="s">
        <v>79</v>
      </c>
      <c r="L81" t="s">
        <v>320</v>
      </c>
      <c r="M81">
        <v>193</v>
      </c>
      <c r="O81" t="s">
        <v>69</v>
      </c>
    </row>
    <row r="82" spans="1:15" x14ac:dyDescent="0.25">
      <c r="A82" t="s">
        <v>323</v>
      </c>
      <c r="B82" t="s">
        <v>323</v>
      </c>
      <c r="C82">
        <v>342539</v>
      </c>
      <c r="D82">
        <v>5947906</v>
      </c>
      <c r="E82">
        <v>21</v>
      </c>
      <c r="F82" t="s">
        <v>17</v>
      </c>
      <c r="G82" t="s">
        <v>97</v>
      </c>
      <c r="H82" t="s">
        <v>19</v>
      </c>
      <c r="I82" t="s">
        <v>324</v>
      </c>
      <c r="J82">
        <v>1222</v>
      </c>
      <c r="K82" t="s">
        <v>79</v>
      </c>
      <c r="L82" t="s">
        <v>325</v>
      </c>
      <c r="M82">
        <v>194</v>
      </c>
      <c r="O82" t="s">
        <v>69</v>
      </c>
    </row>
    <row r="83" spans="1:15" x14ac:dyDescent="0.25">
      <c r="A83" t="s">
        <v>326</v>
      </c>
      <c r="B83" t="s">
        <v>326</v>
      </c>
      <c r="C83">
        <v>445600</v>
      </c>
      <c r="D83">
        <v>6065223</v>
      </c>
      <c r="E83">
        <v>21</v>
      </c>
      <c r="F83" t="s">
        <v>17</v>
      </c>
      <c r="G83" t="s">
        <v>327</v>
      </c>
      <c r="H83" t="s">
        <v>58</v>
      </c>
      <c r="I83" t="s">
        <v>328</v>
      </c>
      <c r="J83">
        <v>985</v>
      </c>
      <c r="K83" t="s">
        <v>79</v>
      </c>
      <c r="L83" t="s">
        <v>73</v>
      </c>
      <c r="M83">
        <v>203</v>
      </c>
      <c r="O83" t="s">
        <v>329</v>
      </c>
    </row>
    <row r="84" spans="1:15" x14ac:dyDescent="0.25">
      <c r="A84" t="s">
        <v>330</v>
      </c>
      <c r="B84" t="s">
        <v>330</v>
      </c>
      <c r="C84">
        <v>477970</v>
      </c>
      <c r="D84">
        <v>6065173</v>
      </c>
      <c r="E84">
        <v>21</v>
      </c>
      <c r="F84" t="s">
        <v>17</v>
      </c>
      <c r="G84" t="s">
        <v>331</v>
      </c>
      <c r="H84" t="s">
        <v>58</v>
      </c>
      <c r="I84" t="s">
        <v>332</v>
      </c>
      <c r="J84">
        <v>1481</v>
      </c>
      <c r="K84" t="s">
        <v>79</v>
      </c>
      <c r="L84" t="s">
        <v>73</v>
      </c>
      <c r="M84">
        <v>204</v>
      </c>
      <c r="O84" t="s">
        <v>333</v>
      </c>
    </row>
    <row r="85" spans="1:15" x14ac:dyDescent="0.25">
      <c r="A85" t="s">
        <v>334</v>
      </c>
      <c r="B85" t="s">
        <v>334</v>
      </c>
      <c r="C85">
        <v>482180</v>
      </c>
      <c r="D85">
        <v>6052520</v>
      </c>
      <c r="E85">
        <v>21</v>
      </c>
      <c r="F85" t="s">
        <v>17</v>
      </c>
      <c r="G85" t="s">
        <v>335</v>
      </c>
      <c r="H85" t="s">
        <v>58</v>
      </c>
      <c r="I85" t="s">
        <v>336</v>
      </c>
      <c r="J85">
        <v>1243</v>
      </c>
      <c r="K85" t="s">
        <v>79</v>
      </c>
      <c r="L85" t="s">
        <v>73</v>
      </c>
      <c r="M85">
        <v>205</v>
      </c>
      <c r="O85" t="s">
        <v>337</v>
      </c>
    </row>
    <row r="86" spans="1:15" x14ac:dyDescent="0.25">
      <c r="A86" t="s">
        <v>338</v>
      </c>
      <c r="B86" t="s">
        <v>338</v>
      </c>
      <c r="C86">
        <v>490115</v>
      </c>
      <c r="D86">
        <v>6046338</v>
      </c>
      <c r="E86">
        <v>21</v>
      </c>
      <c r="F86" t="s">
        <v>17</v>
      </c>
      <c r="G86" t="s">
        <v>331</v>
      </c>
      <c r="H86" t="s">
        <v>58</v>
      </c>
      <c r="I86" t="s">
        <v>339</v>
      </c>
      <c r="J86">
        <v>982</v>
      </c>
      <c r="K86" t="s">
        <v>79</v>
      </c>
      <c r="L86" t="s">
        <v>73</v>
      </c>
      <c r="M86">
        <v>206</v>
      </c>
      <c r="O86" t="s">
        <v>340</v>
      </c>
    </row>
    <row r="87" spans="1:15" x14ac:dyDescent="0.25">
      <c r="A87" t="s">
        <v>341</v>
      </c>
      <c r="B87" t="s">
        <v>341</v>
      </c>
      <c r="C87">
        <v>490835</v>
      </c>
      <c r="D87">
        <v>6044978</v>
      </c>
      <c r="E87">
        <v>21</v>
      </c>
      <c r="F87" t="s">
        <v>17</v>
      </c>
      <c r="G87" t="s">
        <v>342</v>
      </c>
      <c r="H87" t="s">
        <v>58</v>
      </c>
      <c r="I87" t="s">
        <v>343</v>
      </c>
      <c r="J87">
        <v>1605</v>
      </c>
      <c r="K87" t="s">
        <v>79</v>
      </c>
      <c r="L87" t="s">
        <v>73</v>
      </c>
      <c r="M87">
        <v>207</v>
      </c>
      <c r="O87" t="s">
        <v>344</v>
      </c>
    </row>
    <row r="88" spans="1:15" x14ac:dyDescent="0.25">
      <c r="A88" t="s">
        <v>345</v>
      </c>
      <c r="B88" t="s">
        <v>345</v>
      </c>
      <c r="C88">
        <v>484897</v>
      </c>
      <c r="D88">
        <v>6032435</v>
      </c>
      <c r="E88">
        <v>21</v>
      </c>
      <c r="F88" t="s">
        <v>17</v>
      </c>
      <c r="G88" t="s">
        <v>346</v>
      </c>
      <c r="H88" t="s">
        <v>58</v>
      </c>
      <c r="I88" t="s">
        <v>347</v>
      </c>
      <c r="J88">
        <v>2076</v>
      </c>
      <c r="K88" t="s">
        <v>79</v>
      </c>
      <c r="L88" t="s">
        <v>73</v>
      </c>
      <c r="M88">
        <v>209</v>
      </c>
      <c r="O88" t="s">
        <v>348</v>
      </c>
    </row>
    <row r="89" spans="1:15" x14ac:dyDescent="0.25">
      <c r="A89" t="s">
        <v>349</v>
      </c>
      <c r="B89" t="s">
        <v>349</v>
      </c>
      <c r="C89">
        <v>486117</v>
      </c>
      <c r="D89">
        <v>5991252</v>
      </c>
      <c r="E89">
        <v>21</v>
      </c>
      <c r="F89" t="s">
        <v>17</v>
      </c>
      <c r="G89" t="s">
        <v>331</v>
      </c>
      <c r="H89" t="s">
        <v>27</v>
      </c>
      <c r="I89" t="s">
        <v>350</v>
      </c>
      <c r="J89">
        <v>1138</v>
      </c>
      <c r="K89" t="s">
        <v>79</v>
      </c>
      <c r="L89" t="s">
        <v>73</v>
      </c>
      <c r="M89">
        <v>210</v>
      </c>
      <c r="O89" t="s">
        <v>351</v>
      </c>
    </row>
    <row r="90" spans="1:15" x14ac:dyDescent="0.25">
      <c r="A90" t="s">
        <v>352</v>
      </c>
      <c r="B90" t="s">
        <v>352</v>
      </c>
      <c r="C90">
        <v>501809</v>
      </c>
      <c r="D90">
        <v>5972179</v>
      </c>
      <c r="E90">
        <v>21</v>
      </c>
      <c r="F90" t="s">
        <v>17</v>
      </c>
      <c r="G90" t="s">
        <v>327</v>
      </c>
      <c r="H90" t="s">
        <v>27</v>
      </c>
      <c r="I90" t="s">
        <v>353</v>
      </c>
      <c r="J90">
        <v>514</v>
      </c>
      <c r="K90" t="s">
        <v>79</v>
      </c>
      <c r="L90" t="s">
        <v>73</v>
      </c>
      <c r="M90">
        <v>211</v>
      </c>
      <c r="O90" t="s">
        <v>354</v>
      </c>
    </row>
    <row r="91" spans="1:15" x14ac:dyDescent="0.25">
      <c r="A91" t="s">
        <v>355</v>
      </c>
      <c r="B91" t="s">
        <v>355</v>
      </c>
      <c r="C91">
        <v>562234</v>
      </c>
      <c r="D91">
        <v>5945700</v>
      </c>
      <c r="E91">
        <v>21</v>
      </c>
      <c r="F91" t="s">
        <v>17</v>
      </c>
      <c r="G91" t="s">
        <v>331</v>
      </c>
      <c r="H91" t="s">
        <v>27</v>
      </c>
      <c r="I91" t="s">
        <v>356</v>
      </c>
      <c r="J91">
        <v>969</v>
      </c>
      <c r="K91" t="s">
        <v>79</v>
      </c>
      <c r="L91" t="s">
        <v>73</v>
      </c>
      <c r="M91">
        <v>212</v>
      </c>
      <c r="O91" t="s">
        <v>357</v>
      </c>
    </row>
    <row r="92" spans="1:15" x14ac:dyDescent="0.25">
      <c r="A92" t="s">
        <v>358</v>
      </c>
      <c r="B92" t="s">
        <v>358</v>
      </c>
      <c r="C92">
        <v>581357</v>
      </c>
      <c r="D92">
        <v>5933065</v>
      </c>
      <c r="E92">
        <v>21</v>
      </c>
      <c r="F92" t="s">
        <v>17</v>
      </c>
      <c r="G92" t="s">
        <v>327</v>
      </c>
      <c r="H92" t="s">
        <v>27</v>
      </c>
      <c r="I92" t="s">
        <v>359</v>
      </c>
      <c r="J92">
        <v>667</v>
      </c>
      <c r="K92" t="s">
        <v>79</v>
      </c>
      <c r="L92" t="s">
        <v>73</v>
      </c>
      <c r="M92">
        <v>214</v>
      </c>
      <c r="O92" t="s">
        <v>360</v>
      </c>
    </row>
    <row r="93" spans="1:15" x14ac:dyDescent="0.25">
      <c r="A93" t="s">
        <v>361</v>
      </c>
      <c r="B93" t="s">
        <v>361</v>
      </c>
      <c r="C93">
        <v>591992</v>
      </c>
      <c r="D93">
        <v>5921264</v>
      </c>
      <c r="E93">
        <v>21</v>
      </c>
      <c r="F93" t="s">
        <v>17</v>
      </c>
      <c r="G93" t="s">
        <v>362</v>
      </c>
      <c r="H93" t="s">
        <v>27</v>
      </c>
      <c r="I93" t="s">
        <v>363</v>
      </c>
      <c r="J93">
        <v>816</v>
      </c>
      <c r="K93" t="s">
        <v>79</v>
      </c>
      <c r="L93" t="s">
        <v>73</v>
      </c>
      <c r="M93">
        <v>215</v>
      </c>
      <c r="O93" t="s">
        <v>364</v>
      </c>
    </row>
    <row r="94" spans="1:15" x14ac:dyDescent="0.25">
      <c r="A94" t="s">
        <v>365</v>
      </c>
      <c r="B94" t="s">
        <v>366</v>
      </c>
      <c r="C94">
        <v>471518</v>
      </c>
      <c r="D94">
        <v>5938237</v>
      </c>
      <c r="E94">
        <v>21</v>
      </c>
      <c r="F94" t="s">
        <v>17</v>
      </c>
      <c r="G94" t="s">
        <v>367</v>
      </c>
      <c r="H94" t="s">
        <v>214</v>
      </c>
      <c r="I94" t="s">
        <v>368</v>
      </c>
      <c r="J94">
        <v>327</v>
      </c>
      <c r="K94" t="s">
        <v>79</v>
      </c>
      <c r="L94" t="s">
        <v>369</v>
      </c>
      <c r="M94">
        <v>260</v>
      </c>
      <c r="N94" s="3" t="str">
        <f>HYPERLINK("..\..\Imagery\ScannedGeochron\ArK\CG81-175B.jpg")</f>
        <v>..\..\Imagery\ScannedGeochron\ArK\CG81-175B.jpg</v>
      </c>
    </row>
    <row r="95" spans="1:15" x14ac:dyDescent="0.25">
      <c r="A95" t="s">
        <v>370</v>
      </c>
      <c r="B95" t="s">
        <v>371</v>
      </c>
      <c r="C95">
        <v>569586</v>
      </c>
      <c r="D95">
        <v>5830607</v>
      </c>
      <c r="E95">
        <v>21</v>
      </c>
      <c r="F95" t="s">
        <v>17</v>
      </c>
      <c r="G95" t="s">
        <v>305</v>
      </c>
      <c r="H95" t="s">
        <v>124</v>
      </c>
      <c r="I95" t="s">
        <v>372</v>
      </c>
      <c r="J95">
        <v>717</v>
      </c>
      <c r="K95" t="s">
        <v>79</v>
      </c>
      <c r="L95" t="s">
        <v>373</v>
      </c>
      <c r="N95" s="3" t="str">
        <f>HYPERLINK("..\..\Imagery\ScannedGeochron\ArK\JS86-339C.jpg")</f>
        <v>..\..\Imagery\ScannedGeochron\ArK\JS86-339C.jpg</v>
      </c>
    </row>
    <row r="96" spans="1:15" x14ac:dyDescent="0.25">
      <c r="A96" t="s">
        <v>374</v>
      </c>
      <c r="B96" t="s">
        <v>374</v>
      </c>
      <c r="C96">
        <v>578151</v>
      </c>
      <c r="D96">
        <v>5832622</v>
      </c>
      <c r="E96">
        <v>21</v>
      </c>
      <c r="F96" t="s">
        <v>17</v>
      </c>
      <c r="G96" t="s">
        <v>305</v>
      </c>
      <c r="H96" t="s">
        <v>124</v>
      </c>
      <c r="I96" t="s">
        <v>375</v>
      </c>
      <c r="J96">
        <v>702</v>
      </c>
      <c r="K96" t="s">
        <v>79</v>
      </c>
      <c r="L96" t="s">
        <v>373</v>
      </c>
      <c r="N96" s="3" t="str">
        <f>HYPERLINK("..\..\Imagery\ScannedGeochron\ArK\SN86-395.jpg")</f>
        <v>..\..\Imagery\ScannedGeochron\ArK\SN86-395.jpg</v>
      </c>
    </row>
    <row r="97" spans="1:15" x14ac:dyDescent="0.25">
      <c r="A97" t="s">
        <v>376</v>
      </c>
      <c r="B97" t="s">
        <v>377</v>
      </c>
      <c r="C97">
        <v>476615</v>
      </c>
      <c r="D97">
        <v>5992590</v>
      </c>
      <c r="E97">
        <v>21</v>
      </c>
      <c r="F97" t="s">
        <v>17</v>
      </c>
      <c r="G97" t="s">
        <v>378</v>
      </c>
      <c r="H97" t="s">
        <v>379</v>
      </c>
      <c r="I97" t="s">
        <v>380</v>
      </c>
      <c r="J97">
        <v>2091</v>
      </c>
      <c r="K97" t="s">
        <v>126</v>
      </c>
      <c r="L97" t="s">
        <v>381</v>
      </c>
    </row>
    <row r="98" spans="1:15" x14ac:dyDescent="0.25">
      <c r="A98" t="s">
        <v>376</v>
      </c>
      <c r="B98" t="s">
        <v>382</v>
      </c>
      <c r="C98">
        <v>476615</v>
      </c>
      <c r="D98">
        <v>5992590</v>
      </c>
      <c r="E98">
        <v>21</v>
      </c>
      <c r="F98" t="s">
        <v>17</v>
      </c>
      <c r="G98" t="s">
        <v>378</v>
      </c>
      <c r="H98" t="s">
        <v>379</v>
      </c>
      <c r="I98" t="s">
        <v>383</v>
      </c>
      <c r="J98">
        <v>4776</v>
      </c>
      <c r="K98" t="s">
        <v>21</v>
      </c>
      <c r="L98" t="s">
        <v>381</v>
      </c>
      <c r="O98" t="s">
        <v>384</v>
      </c>
    </row>
    <row r="99" spans="1:15" x14ac:dyDescent="0.25">
      <c r="A99" t="s">
        <v>385</v>
      </c>
      <c r="B99" t="s">
        <v>386</v>
      </c>
      <c r="C99">
        <v>466290</v>
      </c>
      <c r="D99">
        <v>6030944</v>
      </c>
      <c r="E99">
        <v>21</v>
      </c>
      <c r="F99" t="s">
        <v>17</v>
      </c>
      <c r="G99" t="s">
        <v>387</v>
      </c>
      <c r="H99" t="s">
        <v>142</v>
      </c>
      <c r="I99" t="s">
        <v>388</v>
      </c>
      <c r="J99">
        <v>1080</v>
      </c>
      <c r="K99" t="s">
        <v>21</v>
      </c>
      <c r="L99" t="s">
        <v>381</v>
      </c>
    </row>
    <row r="100" spans="1:15" x14ac:dyDescent="0.25">
      <c r="A100" t="s">
        <v>385</v>
      </c>
      <c r="B100" t="s">
        <v>386</v>
      </c>
      <c r="C100">
        <v>466290</v>
      </c>
      <c r="D100">
        <v>6030944</v>
      </c>
      <c r="E100">
        <v>21</v>
      </c>
      <c r="F100" t="s">
        <v>17</v>
      </c>
      <c r="G100" t="s">
        <v>387</v>
      </c>
      <c r="H100" t="s">
        <v>142</v>
      </c>
      <c r="I100" t="s">
        <v>389</v>
      </c>
      <c r="J100">
        <v>1895</v>
      </c>
      <c r="K100" t="s">
        <v>126</v>
      </c>
      <c r="L100" t="s">
        <v>381</v>
      </c>
    </row>
  </sheetData>
  <hyperlinks>
    <hyperlink ref="N9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GeochronArK</vt:lpstr>
      <vt:lpstr>GeochronArK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Honarvar, Pauline</dc:creator>
  <cp:lastModifiedBy>Honarvar, Pauline</cp:lastModifiedBy>
  <dcterms:created xsi:type="dcterms:W3CDTF">2018-12-05T15:04:05Z</dcterms:created>
  <dcterms:modified xsi:type="dcterms:W3CDTF">2019-02-25T14:53:38Z</dcterms:modified>
</cp:coreProperties>
</file>